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iba\Desktop\"/>
    </mc:Choice>
  </mc:AlternateContent>
  <xr:revisionPtr revIDLastSave="0" documentId="8_{5942F9E3-0ADF-4EC5-B2D7-5A02792B766D}" xr6:coauthVersionLast="47" xr6:coauthVersionMax="47" xr10:uidLastSave="{00000000-0000-0000-0000-000000000000}"/>
  <bookViews>
    <workbookView xWindow="-120" yWindow="-120" windowWidth="29040" windowHeight="15840" tabRatio="804" xr2:uid="{00000000-000D-0000-FFFF-FFFF00000000}"/>
  </bookViews>
  <sheets>
    <sheet name="Bilance_PZA" sheetId="31" r:id="rId1"/>
  </sheets>
  <definedNames>
    <definedName name="_xlnm.Print_Area" localSheetId="0">Bilance_PZA!$A$1:$H$190</definedName>
  </definedNames>
  <calcPr calcId="181029"/>
</workbook>
</file>

<file path=xl/calcChain.xml><?xml version="1.0" encoding="utf-8"?>
<calcChain xmlns="http://schemas.openxmlformats.org/spreadsheetml/2006/main">
  <c r="D85" i="31" l="1"/>
  <c r="D141" i="31"/>
  <c r="D139" i="31"/>
  <c r="E156" i="31" l="1"/>
  <c r="E151" i="31"/>
  <c r="E148" i="31"/>
  <c r="E144" i="31"/>
  <c r="E136" i="31"/>
  <c r="E170" i="31" s="1"/>
  <c r="E173" i="31" s="1"/>
  <c r="E177" i="31" s="1"/>
  <c r="E125" i="31"/>
  <c r="E108" i="31"/>
  <c r="E92" i="31"/>
  <c r="E87" i="31"/>
  <c r="E68" i="31"/>
  <c r="E57" i="31"/>
  <c r="E62" i="31" s="1"/>
  <c r="E49" i="31"/>
  <c r="E70" i="31" s="1"/>
  <c r="E22" i="31"/>
  <c r="E40" i="31" s="1"/>
  <c r="E71" i="31" s="1"/>
  <c r="E15" i="31"/>
  <c r="E126" i="31" l="1"/>
  <c r="E128" i="31" s="1"/>
  <c r="H156" i="31" l="1"/>
  <c r="G156" i="31"/>
  <c r="F156" i="31"/>
  <c r="H151" i="31"/>
  <c r="G151" i="31"/>
  <c r="F151" i="31"/>
  <c r="H148" i="31"/>
  <c r="H170" i="31" s="1"/>
  <c r="H173" i="31" s="1"/>
  <c r="H177" i="31" s="1"/>
  <c r="G148" i="31"/>
  <c r="F148" i="31"/>
  <c r="F170" i="31" s="1"/>
  <c r="F173" i="31" s="1"/>
  <c r="F177" i="31" s="1"/>
  <c r="G146" i="31"/>
  <c r="G144" i="31"/>
  <c r="G141" i="31"/>
  <c r="G138" i="31"/>
  <c r="G137" i="31"/>
  <c r="G136" i="31"/>
  <c r="G173" i="31" s="1"/>
  <c r="G177" i="31" s="1"/>
  <c r="H125" i="31"/>
  <c r="H126" i="31" s="1"/>
  <c r="G125" i="31"/>
  <c r="F125" i="31"/>
  <c r="H108" i="31"/>
  <c r="G108" i="31"/>
  <c r="F108" i="31"/>
  <c r="H92" i="31"/>
  <c r="G92" i="31"/>
  <c r="F92" i="31"/>
  <c r="H87" i="31"/>
  <c r="G87" i="31"/>
  <c r="F87" i="31"/>
  <c r="F70" i="31"/>
  <c r="H68" i="31"/>
  <c r="G68" i="31"/>
  <c r="F68" i="31"/>
  <c r="H62" i="31"/>
  <c r="G62" i="31"/>
  <c r="F62" i="31"/>
  <c r="H49" i="31"/>
  <c r="H70" i="31" s="1"/>
  <c r="G49" i="31"/>
  <c r="F49" i="31"/>
  <c r="G40" i="31"/>
  <c r="F40" i="31"/>
  <c r="F71" i="31" s="1"/>
  <c r="H22" i="31"/>
  <c r="G22" i="31"/>
  <c r="F22" i="31"/>
  <c r="H15" i="31"/>
  <c r="H40" i="31" s="1"/>
  <c r="H71" i="31" s="1"/>
  <c r="G15" i="31"/>
  <c r="F15" i="31"/>
  <c r="H128" i="31" l="1"/>
  <c r="F126" i="31"/>
  <c r="F128" i="31" s="1"/>
  <c r="G126" i="31"/>
  <c r="G128" i="31" s="1"/>
  <c r="G70" i="31"/>
  <c r="G71" i="31" s="1"/>
  <c r="D144" i="31" l="1"/>
  <c r="C144" i="31"/>
  <c r="D136" i="31"/>
  <c r="D138" i="31"/>
  <c r="D137" i="31"/>
  <c r="C92" i="31" l="1"/>
  <c r="D92" i="31"/>
  <c r="D62" i="31" l="1"/>
  <c r="C125" i="31"/>
  <c r="C126" i="31" s="1"/>
  <c r="D125" i="31"/>
  <c r="D126" i="31" s="1"/>
  <c r="D108" i="31"/>
  <c r="C108" i="31"/>
  <c r="C87" i="31"/>
  <c r="D87" i="31"/>
  <c r="C62" i="31"/>
  <c r="D49" i="31"/>
  <c r="C49" i="31"/>
  <c r="D22" i="31"/>
  <c r="D15" i="31"/>
  <c r="C22" i="31"/>
  <c r="C15" i="31"/>
  <c r="C148" i="31"/>
  <c r="C156" i="31"/>
  <c r="C151" i="31"/>
  <c r="D148" i="31"/>
  <c r="D156" i="31"/>
  <c r="D151" i="31"/>
  <c r="D68" i="31"/>
  <c r="C68" i="31"/>
  <c r="C40" i="31" l="1"/>
  <c r="D170" i="31"/>
  <c r="D173" i="31" s="1"/>
  <c r="D177" i="31" s="1"/>
  <c r="D128" i="31"/>
  <c r="D70" i="31"/>
  <c r="D40" i="31"/>
  <c r="C128" i="31"/>
  <c r="C70" i="31"/>
  <c r="C71" i="31" s="1"/>
  <c r="C170" i="31"/>
  <c r="C173" i="31" s="1"/>
  <c r="C177" i="31" s="1"/>
  <c r="D71" i="31" l="1"/>
</calcChain>
</file>

<file path=xl/sharedStrings.xml><?xml version="1.0" encoding="utf-8"?>
<sst xmlns="http://schemas.openxmlformats.org/spreadsheetml/2006/main" count="335" uniqueCount="200">
  <si>
    <t>Plāns (periodā)</t>
  </si>
  <si>
    <t>Izpilde (periodā)</t>
  </si>
  <si>
    <t>Plāns (uz gadu)</t>
  </si>
  <si>
    <t>Par tekošo gadu</t>
  </si>
  <si>
    <t>Par iepriekšējo gadu</t>
  </si>
  <si>
    <t>Kapitālsabiedrības nosaukums</t>
  </si>
  <si>
    <t>1.</t>
  </si>
  <si>
    <t>Neto apgrozījums</t>
  </si>
  <si>
    <t>2.</t>
  </si>
  <si>
    <t>3.</t>
  </si>
  <si>
    <t>Uz pašu igtermiņa ieguldījumiem attiecinātās (kapitalizētās) izmaksas</t>
  </si>
  <si>
    <t>4.</t>
  </si>
  <si>
    <t>5.</t>
  </si>
  <si>
    <t>izejvielu un palīgmateriālu izmaksas</t>
  </si>
  <si>
    <t>6.</t>
  </si>
  <si>
    <t>Personāla izmaksas:</t>
  </si>
  <si>
    <t>atlīdzība par darbu</t>
  </si>
  <si>
    <t>pensijas no sabiedrības līdzekļiem</t>
  </si>
  <si>
    <t>valsts sociālās apdrošināšanas obligātās iemaksas</t>
  </si>
  <si>
    <t>pārējās sociālās nodrošināšanas izmaksas</t>
  </si>
  <si>
    <t>7.</t>
  </si>
  <si>
    <t>pamatlīdzekļu un nemateriālo ieguldījumu nolietojums un norakstīšana</t>
  </si>
  <si>
    <t>apgrozāmo līdzekļu vērtības norakstīšana virs normālajiem norakstījumiem</t>
  </si>
  <si>
    <t>8.</t>
  </si>
  <si>
    <t>Pārējās saimnieciskās darbības izmaksas</t>
  </si>
  <si>
    <t>9.</t>
  </si>
  <si>
    <t>Ieņēmumi no līdzdalības koncerna meitas un asociēto sabiedrību kapitālos</t>
  </si>
  <si>
    <t>10.</t>
  </si>
  <si>
    <t>Ieņēmumi no vērtspapīriem un aizdevumiem, kas veidojuši ilgtermiņa ieguldījumus</t>
  </si>
  <si>
    <t>11.</t>
  </si>
  <si>
    <t>Pārējie procentu ieņēmumi un tamlīdzīgi ieņēmumi</t>
  </si>
  <si>
    <t>12.</t>
  </si>
  <si>
    <t>Ilgtermiņa finanšu ieguldījumu un īstermiņa vērtspapīru vērtības norakstīšana</t>
  </si>
  <si>
    <t>13.</t>
  </si>
  <si>
    <t>Procentu maksājumi un tamlīdzīgas izmaksas</t>
  </si>
  <si>
    <t>15.</t>
  </si>
  <si>
    <t>Peļņa vai zaudējumi pirms ārkārtas posteņiem un nodokļiem</t>
  </si>
  <si>
    <t>16.</t>
  </si>
  <si>
    <t>Ārkārtas ieņēmumi</t>
  </si>
  <si>
    <t>17.</t>
  </si>
  <si>
    <t>Ārkārtas izmaksas</t>
  </si>
  <si>
    <t>18.</t>
  </si>
  <si>
    <t>Peļņa vai zaudējumi pirms nodokļiem</t>
  </si>
  <si>
    <t>19.</t>
  </si>
  <si>
    <t>20.</t>
  </si>
  <si>
    <t>Pārējie nodokļi</t>
  </si>
  <si>
    <t>Periods</t>
  </si>
  <si>
    <t>Nr.</t>
  </si>
  <si>
    <t>Aktīvs</t>
  </si>
  <si>
    <t>Ilgtermiņa ieguldījumi</t>
  </si>
  <si>
    <t>I NEMATERIĀLIE IEGULDĪJUMI:</t>
  </si>
  <si>
    <t>Attīstības izmaksas</t>
  </si>
  <si>
    <t>Koncesijas, patenti, licences, preču zīmes un tamlīdzīgas tiesības</t>
  </si>
  <si>
    <t>Citi nemateriālie ieguldījumi</t>
  </si>
  <si>
    <t>Nemateriālā vērtība</t>
  </si>
  <si>
    <t>Avansa maksājumi par nemateriālaiem ieguldījumiem</t>
  </si>
  <si>
    <t>NEMATERIĀLIE IEGULDĪJUMI KOPĀ</t>
  </si>
  <si>
    <t>Zemes gabali, ēkas un būves un ilggadīgie stādījumi</t>
  </si>
  <si>
    <t>Ilgtermiņa ieguldījumi nomātajos pamatlīdzekļos</t>
  </si>
  <si>
    <t>Iekārtas un mašīnas</t>
  </si>
  <si>
    <t>Pārējie pamatlīdzekļi un inventārs</t>
  </si>
  <si>
    <t>Avansa maksājumi par pamatlīdzekļiem</t>
  </si>
  <si>
    <t>PAMATLĪDZEKĻI KOPĀ</t>
  </si>
  <si>
    <t xml:space="preserve">III IEGULDĪJUMA ĪPAŠUMI </t>
  </si>
  <si>
    <t>Lietotāja definēts</t>
  </si>
  <si>
    <t>IEGULDĪJUMA ĪPAŠUMI KOPĀ</t>
  </si>
  <si>
    <t>IV BIOLOĢISKIE AKTĪVI</t>
  </si>
  <si>
    <t>BIOLOĢISKIE AKTĪVI KOPĀ</t>
  </si>
  <si>
    <t>V ILGTERMIŅA FINANŠU IEGULDĪJUMI:</t>
  </si>
  <si>
    <t>Līdzdalība radniecīgās sabiedrības kapitālā</t>
  </si>
  <si>
    <t>Aizdevumi radniecīgajām sabiedrībām</t>
  </si>
  <si>
    <t>Līdzdalība asociēto sabiedrību kapitālā</t>
  </si>
  <si>
    <t>Aizdevumi asociētajām sabiedrībām</t>
  </si>
  <si>
    <t>Pārējie vērtspapīri un ieguldījumi</t>
  </si>
  <si>
    <t>Pārējie aizdevumi un citi ilgtermiņa debitori</t>
  </si>
  <si>
    <t>Pašu akcijas un daļas</t>
  </si>
  <si>
    <t>Aizdevumi akcionāriem vai dalībniekiem un vadībai</t>
  </si>
  <si>
    <t>Atliktā nodokļa aktīvi</t>
  </si>
  <si>
    <t>ILGTERMIŅA FINANŠU IEGULDĪJUMI KOPĀ</t>
  </si>
  <si>
    <t xml:space="preserve">Ilgtermiņa ieguldījumi KOPĀ </t>
  </si>
  <si>
    <t>Apgrozāmie līdzekļi</t>
  </si>
  <si>
    <t>I KRĀJUMI:</t>
  </si>
  <si>
    <t>Izejvielas, pamatmateriāli un palīgmateriāli</t>
  </si>
  <si>
    <t>Nepabeigtie ražojumi</t>
  </si>
  <si>
    <t>Gatavie ražojumi un preces pārdošanai</t>
  </si>
  <si>
    <t>Nepabeigtie pasūtījumi</t>
  </si>
  <si>
    <t>Avansa maksājumi par precēm</t>
  </si>
  <si>
    <t>Darba dzīvnieki un produktīvie dzīvnieki</t>
  </si>
  <si>
    <t>KRĀJUMI KOPĀ</t>
  </si>
  <si>
    <t>II PĀRDOŠANAI TURĒTI ILGTERMIŅA IEGULDĪJUMI</t>
  </si>
  <si>
    <t>PĀRDOŠANAI TURĒTI ILGTERMIŅA IEGULDĪJUMI KOPĀ</t>
  </si>
  <si>
    <t>III DEBITORI:</t>
  </si>
  <si>
    <t>Pircēju un pasūtītāju parādi.</t>
  </si>
  <si>
    <t>Radniecīgo sabiedrību parādi</t>
  </si>
  <si>
    <t>Asociēto sabiedrību parādi</t>
  </si>
  <si>
    <t>Citi debitori</t>
  </si>
  <si>
    <t>Neiemaksātās daļas sabiedrības kapitālā</t>
  </si>
  <si>
    <t>Īstermiņa aizdevumi akcionāriem vai dalībniekiem un vadībai</t>
  </si>
  <si>
    <t>Nākamo periodu izmaksas</t>
  </si>
  <si>
    <t>Uzkrātie ieņēmumi</t>
  </si>
  <si>
    <t>DEBITORI KOPĀ</t>
  </si>
  <si>
    <t>IV ĪSTERMIŅA FINANŠU IEGULDĪJUMI:</t>
  </si>
  <si>
    <t>Līdzdalība radniecīgo sabiedrību kapitālā</t>
  </si>
  <si>
    <t>Pārējie vērtspapīri un līdzdalība kapitālos</t>
  </si>
  <si>
    <t>Atvasinātie finanšu instrumenti</t>
  </si>
  <si>
    <t>ĪSTERMIŅA FINANŠU IEGULDĪJUMI KOPĀ</t>
  </si>
  <si>
    <t>V NAUDA</t>
  </si>
  <si>
    <t>Apgrozāmie līdzekļi KOPĀ</t>
  </si>
  <si>
    <t>BILANCE (aktīvs)</t>
  </si>
  <si>
    <t>Pasīvs</t>
  </si>
  <si>
    <t>Pašu kapitāls</t>
  </si>
  <si>
    <t>Akciju vai daļu kapitāls (pamatkapitāls)</t>
  </si>
  <si>
    <t>Akciju (daļu) emisijas uzcenojums</t>
  </si>
  <si>
    <t>Ilgtermiņa ieguldījumu pārvērtēšanas rezerve</t>
  </si>
  <si>
    <t>Finanšu instrumentu pārvērtēšanas rezerve</t>
  </si>
  <si>
    <t>Rezerves:</t>
  </si>
  <si>
    <t>a)</t>
  </si>
  <si>
    <t>likumā noteiktās rezerves</t>
  </si>
  <si>
    <t>b)</t>
  </si>
  <si>
    <t>rezerves pašu akcijām vai daļām</t>
  </si>
  <si>
    <t>c)</t>
  </si>
  <si>
    <t>sabiedrības statūtos noteiktās rezerves</t>
  </si>
  <si>
    <t>d)</t>
  </si>
  <si>
    <t>pārējās rezerves</t>
  </si>
  <si>
    <t>Rezerves kopā</t>
  </si>
  <si>
    <t>Nesadalītā peļņa:</t>
  </si>
  <si>
    <t>iepriekšējo gadu nesadalītā peļņa</t>
  </si>
  <si>
    <t>pārskata gada nesadalītā peļņa</t>
  </si>
  <si>
    <t>Pašu kapitāls KOPĀ</t>
  </si>
  <si>
    <t>Uzkrājumi</t>
  </si>
  <si>
    <t>Uzkrājumi pensijām un tamlīdzīgām saistībām</t>
  </si>
  <si>
    <t>Uzkrājumi paredzamajiem nodokļiem</t>
  </si>
  <si>
    <t>Citi uzkrājumi</t>
  </si>
  <si>
    <t>Uzkrājumi KOPĀ</t>
  </si>
  <si>
    <t>Kreditori</t>
  </si>
  <si>
    <t>Ilgtermiņa kreditori</t>
  </si>
  <si>
    <t>Aizņēmumi pret obligācijām</t>
  </si>
  <si>
    <t>Akcijās pārvēršamie aizņēmumi</t>
  </si>
  <si>
    <t>Aizņēmumi no kredītiestādēm</t>
  </si>
  <si>
    <t>Citi aizņēmumi</t>
  </si>
  <si>
    <t>No pircējiem saņemtie avansi</t>
  </si>
  <si>
    <t>Parādi piegādātājiem un darbuzņēmējiem</t>
  </si>
  <si>
    <t>Maksājamie vekseļi</t>
  </si>
  <si>
    <t>Parādi radniecīgajām sabiedrībām</t>
  </si>
  <si>
    <t>Parādi asociētajām sabiedrībām</t>
  </si>
  <si>
    <t>Nodokļi un valsts sociālās apdrošināšanas obligātās iemaksas</t>
  </si>
  <si>
    <t>Pārējie kreditori</t>
  </si>
  <si>
    <t>Nākamo periodu ieņēmumi</t>
  </si>
  <si>
    <t>Neizmaksātās dividendes</t>
  </si>
  <si>
    <t>Ilgtermiņa kreditori KOPĀ</t>
  </si>
  <si>
    <t>Īstermiņa kreditori</t>
  </si>
  <si>
    <t>14.</t>
  </si>
  <si>
    <t>Uzkrātās saistības</t>
  </si>
  <si>
    <t xml:space="preserve"> Atvasinātie finanšu instrumenti</t>
  </si>
  <si>
    <t>Īstermiņa kreditori KOPĀ</t>
  </si>
  <si>
    <t>Kreditori KOPĀ</t>
  </si>
  <si>
    <t>BILANCE (pasīvs)</t>
  </si>
  <si>
    <t xml:space="preserve">Rādītāja nosaukums </t>
  </si>
  <si>
    <t>Uzņēmumu ienākuma nodoklis par pārskata gadu</t>
  </si>
  <si>
    <t>Pārskata gada peļņa vai zaudējumi</t>
  </si>
  <si>
    <t>Gatavās produkcijas un nepabeigto ražojumu krājumu izmaiņas</t>
  </si>
  <si>
    <t xml:space="preserve">Pārējie saimnieciskās darbības ieņēmumi </t>
  </si>
  <si>
    <t>Materiālu izmaksas</t>
  </si>
  <si>
    <t>Līdzekļu un vērtību norakstīšana</t>
  </si>
  <si>
    <t>1.1</t>
  </si>
  <si>
    <t>1.2</t>
  </si>
  <si>
    <t>1.3</t>
  </si>
  <si>
    <t>1.4</t>
  </si>
  <si>
    <t>PL izveidošana un nepabeigto celtniecības objektu izmaksas</t>
  </si>
  <si>
    <t>4.1</t>
  </si>
  <si>
    <t>4.2</t>
  </si>
  <si>
    <t>.....( atšifrējums 1)</t>
  </si>
  <si>
    <t>pārējās ārējās izmaksas (detalizēti)</t>
  </si>
  <si>
    <t>8.1</t>
  </si>
  <si>
    <t>8.2</t>
  </si>
  <si>
    <t>.....( atšifrējums 2)</t>
  </si>
  <si>
    <t>9.1</t>
  </si>
  <si>
    <t>9.2</t>
  </si>
  <si>
    <t>Bilance</t>
  </si>
  <si>
    <t>Izdevumi, kas nav iekļauti izmaksu sastavā</t>
  </si>
  <si>
    <t>Īstermiņa parādu atmaksājamās summas</t>
  </si>
  <si>
    <t>Ilgtermiņa parādu atmaksājamās summas</t>
  </si>
  <si>
    <t>Izdevumi celtniecībai, rekonstrukcijai</t>
  </si>
  <si>
    <t>Kapitālremonta izdevumi</t>
  </si>
  <si>
    <t>Sociālās infrastruktūras uzturēšanas izdevumi</t>
  </si>
  <si>
    <t>Dabas resursu izmantošanas un apkārtējās vides piesārņošanas virslimita maksājumi</t>
  </si>
  <si>
    <r>
      <t>Peļņas vai zaudējumu aprēķins</t>
    </r>
    <r>
      <rPr>
        <sz val="12"/>
        <rFont val="Calibri"/>
        <family val="2"/>
        <charset val="186"/>
      </rPr>
      <t xml:space="preserve"> (pēc periodu izmaksu metodes)</t>
    </r>
  </si>
  <si>
    <t>Atliktā nodokļa saistības</t>
  </si>
  <si>
    <t>Valsts SIA Autotransporta direkcija</t>
  </si>
  <si>
    <t>Ieņēmumi (Dotācija Autotransporta direkcijai sabiedriskā transporta pakalpojumu organizēšanai)</t>
  </si>
  <si>
    <t>Starptautisko pasažieru un kravu pārvadājumu atļauju izsniegšana</t>
  </si>
  <si>
    <t>Transportlīdzekļu vadītāja darba un atpūtas laika uzskaites digitālās kontrolierīces (tahogrāfa) karšu izsniegšana</t>
  </si>
  <si>
    <t>Profesionālās kompetences un Bīstamo kravu pārvadājumu padomnieka eksāmenu pieņemšana un sertifikātu izsniegšana</t>
  </si>
  <si>
    <t>1.5</t>
  </si>
  <si>
    <t>Pārējie ieņēmumi</t>
  </si>
  <si>
    <t>4.3</t>
  </si>
  <si>
    <t>Ieņēmumi no MAMBA projekta</t>
  </si>
  <si>
    <t>Eiropas kopienas atļauju, Eiropas kopienas atļauju kopiju, licenču, licenču kartītes, autovadītāju atestātu, pašpārvadājumu sertifikātu izsniegšana, taksom. un vieglo auto reģistr., EK un Interbus formul.grāmatiņas</t>
  </si>
  <si>
    <t>citi Ieņēmumi (t.sk.līgumsodi)</t>
  </si>
  <si>
    <t>2020.gads 01.01.-31.12.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</si>
</sst>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mm/dd/yy"/>
    <numFmt numFmtId="165" formatCode="_-[$€-2]\ * #,##0.00_-;\-[$€-2]\ * #,##0.00_-;_-[$€-2]\ * &quot;-&quot;??_-"/>
    <numFmt numFmtId="166" formatCode="0_);[Red]\(0\)"/>
    <numFmt numFmtId="167" formatCode="_(* #,##0.00_);_(* \(#,##0.00\);_(* &quot;-&quot;??_);_(@_)"/>
    <numFmt numFmtId="168" formatCode="General&quot;.&quot;"/>
  </numFmts>
  <fonts count="76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Helv"/>
    </font>
    <font>
      <sz val="10"/>
      <name val="Arial"/>
      <family val="2"/>
      <charset val="186"/>
    </font>
    <font>
      <sz val="8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10"/>
      <name val="Calibri"/>
      <family val="2"/>
      <charset val="186"/>
    </font>
    <font>
      <i/>
      <sz val="11"/>
      <color indexed="2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8"/>
      <name val="Arial"/>
      <family val="2"/>
      <charset val="186"/>
    </font>
    <font>
      <sz val="11"/>
      <color indexed="8"/>
      <name val="Calibri"/>
      <family val="2"/>
      <charset val="204"/>
    </font>
    <font>
      <sz val="11"/>
      <color indexed="63"/>
      <name val="Arial"/>
      <family val="2"/>
      <charset val="186"/>
    </font>
    <font>
      <sz val="11"/>
      <color indexed="9"/>
      <name val="Calibri"/>
      <family val="2"/>
      <charset val="204"/>
    </font>
    <font>
      <sz val="11"/>
      <color indexed="9"/>
      <name val="Arial"/>
      <family val="2"/>
      <charset val="186"/>
    </font>
    <font>
      <sz val="10"/>
      <name val="Arial"/>
      <family val="2"/>
      <charset val="204"/>
    </font>
    <font>
      <sz val="8"/>
      <name val="Times"/>
      <family val="1"/>
    </font>
    <font>
      <sz val="10"/>
      <name val="Arial"/>
      <family val="2"/>
    </font>
    <font>
      <b/>
      <sz val="12"/>
      <name val="Times New Roman"/>
      <family val="1"/>
      <charset val="186"/>
    </font>
    <font>
      <sz val="10"/>
      <name val="Arial BaltRim"/>
      <family val="2"/>
      <charset val="186"/>
    </font>
    <font>
      <sz val="11"/>
      <color indexed="62"/>
      <name val="Calibri"/>
      <family val="2"/>
      <charset val="204"/>
    </font>
    <font>
      <sz val="11"/>
      <color indexed="62"/>
      <name val="Arial"/>
      <family val="2"/>
      <charset val="186"/>
    </font>
    <font>
      <b/>
      <sz val="11"/>
      <color indexed="63"/>
      <name val="Calibri"/>
      <family val="2"/>
      <charset val="204"/>
    </font>
    <font>
      <b/>
      <sz val="11"/>
      <color indexed="63"/>
      <name val="Arial"/>
      <family val="2"/>
      <charset val="186"/>
    </font>
    <font>
      <b/>
      <sz val="11"/>
      <color indexed="52"/>
      <name val="Calibri"/>
      <family val="2"/>
      <charset val="204"/>
    </font>
    <font>
      <b/>
      <sz val="11"/>
      <color indexed="52"/>
      <name val="Arial"/>
      <family val="2"/>
      <charset val="186"/>
    </font>
    <font>
      <b/>
      <sz val="15"/>
      <color indexed="56"/>
      <name val="Calibri"/>
      <family val="2"/>
      <charset val="204"/>
    </font>
    <font>
      <b/>
      <sz val="15"/>
      <color indexed="62"/>
      <name val="Arial"/>
      <family val="2"/>
      <charset val="186"/>
    </font>
    <font>
      <b/>
      <sz val="13"/>
      <color indexed="56"/>
      <name val="Calibri"/>
      <family val="2"/>
      <charset val="204"/>
    </font>
    <font>
      <b/>
      <sz val="13"/>
      <color indexed="62"/>
      <name val="Arial"/>
      <family val="2"/>
      <charset val="186"/>
    </font>
    <font>
      <b/>
      <sz val="11"/>
      <color indexed="56"/>
      <name val="Calibri"/>
      <family val="2"/>
      <charset val="204"/>
    </font>
    <font>
      <b/>
      <sz val="11"/>
      <color indexed="62"/>
      <name val="Arial"/>
      <family val="2"/>
      <charset val="186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9"/>
      <name val="Arial"/>
      <family val="2"/>
      <charset val="186"/>
    </font>
    <font>
      <b/>
      <sz val="18"/>
      <color indexed="56"/>
      <name val="Cambria"/>
      <family val="2"/>
      <charset val="204"/>
    </font>
    <font>
      <b/>
      <sz val="18"/>
      <color indexed="62"/>
      <name val="Cambria"/>
      <family val="2"/>
      <charset val="186"/>
    </font>
    <font>
      <sz val="11"/>
      <color indexed="60"/>
      <name val="Calibri"/>
      <family val="2"/>
      <charset val="204"/>
    </font>
    <font>
      <sz val="11"/>
      <color indexed="60"/>
      <name val="Arial"/>
      <family val="2"/>
      <charset val="186"/>
    </font>
    <font>
      <sz val="11"/>
      <color indexed="20"/>
      <name val="Calibri"/>
      <family val="2"/>
      <charset val="204"/>
    </font>
    <font>
      <sz val="11"/>
      <color indexed="20"/>
      <name val="Arial"/>
      <family val="2"/>
      <charset val="186"/>
    </font>
    <font>
      <i/>
      <sz val="11"/>
      <color indexed="23"/>
      <name val="Calibri"/>
      <family val="2"/>
      <charset val="204"/>
    </font>
    <font>
      <i/>
      <sz val="11"/>
      <color indexed="23"/>
      <name val="Arial"/>
      <family val="2"/>
      <charset val="186"/>
    </font>
    <font>
      <sz val="11"/>
      <color indexed="52"/>
      <name val="Calibri"/>
      <family val="2"/>
      <charset val="204"/>
    </font>
    <font>
      <sz val="11"/>
      <color indexed="52"/>
      <name val="Arial"/>
      <family val="2"/>
      <charset val="186"/>
    </font>
    <font>
      <sz val="11"/>
      <color indexed="10"/>
      <name val="Calibri"/>
      <family val="2"/>
      <charset val="204"/>
    </font>
    <font>
      <sz val="11"/>
      <color indexed="10"/>
      <name val="Arial"/>
      <family val="2"/>
      <charset val="186"/>
    </font>
    <font>
      <sz val="11"/>
      <color indexed="17"/>
      <name val="Calibri"/>
      <family val="2"/>
      <charset val="204"/>
    </font>
    <font>
      <sz val="11"/>
      <color indexed="17"/>
      <name val="Arial"/>
      <family val="2"/>
      <charset val="186"/>
    </font>
    <font>
      <sz val="11"/>
      <name val="Calibri"/>
      <family val="2"/>
      <charset val="186"/>
    </font>
    <font>
      <sz val="10"/>
      <name val="Calibri"/>
      <family val="2"/>
      <charset val="186"/>
    </font>
    <font>
      <sz val="12"/>
      <color indexed="8"/>
      <name val="Calibri"/>
      <family val="2"/>
      <charset val="186"/>
    </font>
    <font>
      <sz val="12"/>
      <name val="Calibri"/>
      <family val="2"/>
      <charset val="186"/>
    </font>
    <font>
      <sz val="14"/>
      <color indexed="8"/>
      <name val="Calibri"/>
      <family val="2"/>
      <charset val="186"/>
    </font>
    <font>
      <b/>
      <sz val="11"/>
      <name val="Calibri"/>
      <family val="2"/>
      <charset val="186"/>
    </font>
    <font>
      <b/>
      <sz val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theme="1"/>
      <name val="Calibri"/>
      <family val="2"/>
      <charset val="1"/>
      <scheme val="minor"/>
    </font>
    <font>
      <sz val="10"/>
      <color rgb="FFFF0000"/>
      <name val="Calibri"/>
      <family val="2"/>
      <charset val="186"/>
    </font>
    <font>
      <b/>
      <sz val="10"/>
      <color rgb="FFFF0000"/>
      <name val="Calibri"/>
      <family val="2"/>
      <charset val="186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i/>
      <sz val="10"/>
      <name val="Calibri"/>
      <family val="2"/>
      <charset val="186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3" fillId="2" borderId="0" applyNumberFormat="0" applyBorder="0" applyAlignment="0" applyProtection="0"/>
    <xf numFmtId="0" fontId="24" fillId="8" borderId="0" applyNumberFormat="0" applyBorder="0" applyAlignment="0" applyProtection="0"/>
    <xf numFmtId="0" fontId="23" fillId="3" borderId="0" applyNumberFormat="0" applyBorder="0" applyAlignment="0" applyProtection="0"/>
    <xf numFmtId="0" fontId="24" fillId="7" borderId="0" applyNumberFormat="0" applyBorder="0" applyAlignment="0" applyProtection="0"/>
    <xf numFmtId="0" fontId="23" fillId="4" borderId="0" applyNumberFormat="0" applyBorder="0" applyAlignment="0" applyProtection="0"/>
    <xf numFmtId="0" fontId="24" fillId="9" borderId="0" applyNumberFormat="0" applyBorder="0" applyAlignment="0" applyProtection="0"/>
    <xf numFmtId="0" fontId="23" fillId="5" borderId="0" applyNumberFormat="0" applyBorder="0" applyAlignment="0" applyProtection="0"/>
    <xf numFmtId="0" fontId="24" fillId="8" borderId="0" applyNumberFormat="0" applyBorder="0" applyAlignment="0" applyProtection="0"/>
    <xf numFmtId="0" fontId="23" fillId="6" borderId="0" applyNumberFormat="0" applyBorder="0" applyAlignment="0" applyProtection="0"/>
    <xf numFmtId="0" fontId="24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3" fillId="10" borderId="0" applyNumberFormat="0" applyBorder="0" applyAlignment="0" applyProtection="0"/>
    <xf numFmtId="0" fontId="24" fillId="14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5" borderId="0" applyNumberFormat="0" applyBorder="0" applyAlignment="0" applyProtection="0"/>
    <xf numFmtId="0" fontId="23" fillId="5" borderId="0" applyNumberFormat="0" applyBorder="0" applyAlignment="0" applyProtection="0"/>
    <xf numFmtId="0" fontId="24" fillId="14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3" borderId="0" applyNumberFormat="0" applyBorder="0" applyAlignment="0" applyProtection="0"/>
    <xf numFmtId="0" fontId="24" fillId="7" borderId="0" applyNumberFormat="0" applyBorder="0" applyAlignment="0" applyProtection="0"/>
    <xf numFmtId="0" fontId="21" fillId="16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5" fillId="16" borderId="0" applyNumberFormat="0" applyBorder="0" applyAlignment="0" applyProtection="0"/>
    <xf numFmtId="0" fontId="26" fillId="18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12" borderId="0" applyNumberFormat="0" applyBorder="0" applyAlignment="0" applyProtection="0"/>
    <xf numFmtId="0" fontId="26" fillId="15" borderId="0" applyNumberFormat="0" applyBorder="0" applyAlignment="0" applyProtection="0"/>
    <xf numFmtId="0" fontId="25" fillId="17" borderId="0" applyNumberFormat="0" applyBorder="0" applyAlignment="0" applyProtection="0"/>
    <xf numFmtId="0" fontId="26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5" fillId="19" borderId="0" applyNumberFormat="0" applyBorder="0" applyAlignment="0" applyProtection="0"/>
    <xf numFmtId="0" fontId="26" fillId="7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7" fillId="0" borderId="0"/>
    <xf numFmtId="0" fontId="2" fillId="0" borderId="0"/>
    <xf numFmtId="0" fontId="27" fillId="0" borderId="0"/>
    <xf numFmtId="0" fontId="2" fillId="0" borderId="0"/>
    <xf numFmtId="0" fontId="28" fillId="0" borderId="0"/>
    <xf numFmtId="0" fontId="2" fillId="0" borderId="0"/>
    <xf numFmtId="0" fontId="13" fillId="3" borderId="0" applyNumberFormat="0" applyBorder="0" applyAlignment="0" applyProtection="0"/>
    <xf numFmtId="0" fontId="6" fillId="14" borderId="1" applyNumberFormat="0" applyAlignment="0" applyProtection="0"/>
    <xf numFmtId="0" fontId="17" fillId="24" borderId="2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8" fontId="30" fillId="14" borderId="3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6" fontId="29" fillId="0" borderId="0" applyFont="0" applyFill="0" applyBorder="0" applyAlignment="0" applyProtection="0"/>
    <xf numFmtId="0" fontId="69" fillId="28" borderId="0" applyNumberFormat="0" applyBorder="0" applyAlignment="0" applyProtection="0"/>
    <xf numFmtId="0" fontId="7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4" fillId="7" borderId="1" applyNumberFormat="0" applyAlignment="0" applyProtection="0"/>
    <xf numFmtId="0" fontId="16" fillId="0" borderId="7" applyNumberFormat="0" applyFill="0" applyAlignment="0" applyProtection="0"/>
    <xf numFmtId="0" fontId="8" fillId="15" borderId="0" applyNumberFormat="0" applyBorder="0" applyAlignment="0" applyProtection="0"/>
    <xf numFmtId="0" fontId="68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70" fillId="0" borderId="0"/>
    <xf numFmtId="0" fontId="4" fillId="0" borderId="0"/>
    <xf numFmtId="0" fontId="1" fillId="9" borderId="8" applyNumberFormat="0" applyFont="0" applyAlignment="0" applyProtection="0"/>
    <xf numFmtId="0" fontId="2" fillId="9" borderId="8" applyNumberFormat="0" applyFont="0" applyAlignment="0" applyProtection="0"/>
    <xf numFmtId="0" fontId="1" fillId="9" borderId="8" applyNumberFormat="0" applyFont="0" applyAlignment="0" applyProtection="0"/>
    <xf numFmtId="0" fontId="15" fillId="14" borderId="9" applyNumberFormat="0" applyAlignment="0" applyProtection="0"/>
    <xf numFmtId="0" fontId="31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3" fillId="0" borderId="0"/>
    <xf numFmtId="49" fontId="29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25" fillId="20" borderId="0" applyNumberFormat="0" applyBorder="0" applyAlignment="0" applyProtection="0"/>
    <xf numFmtId="0" fontId="26" fillId="18" borderId="0" applyNumberFormat="0" applyBorder="0" applyAlignment="0" applyProtection="0"/>
    <xf numFmtId="0" fontId="25" fillId="21" borderId="0" applyNumberFormat="0" applyBorder="0" applyAlignment="0" applyProtection="0"/>
    <xf numFmtId="0" fontId="26" fillId="21" borderId="0" applyNumberFormat="0" applyBorder="0" applyAlignment="0" applyProtection="0"/>
    <xf numFmtId="0" fontId="25" fillId="22" borderId="0" applyNumberFormat="0" applyBorder="0" applyAlignment="0" applyProtection="0"/>
    <xf numFmtId="0" fontId="26" fillId="22" borderId="0" applyNumberFormat="0" applyBorder="0" applyAlignment="0" applyProtection="0"/>
    <xf numFmtId="0" fontId="25" fillId="17" borderId="0" applyNumberFormat="0" applyBorder="0" applyAlignment="0" applyProtection="0"/>
    <xf numFmtId="0" fontId="26" fillId="25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5" fillId="23" borderId="0" applyNumberFormat="0" applyBorder="0" applyAlignment="0" applyProtection="0"/>
    <xf numFmtId="0" fontId="26" fillId="23" borderId="0" applyNumberFormat="0" applyBorder="0" applyAlignment="0" applyProtection="0"/>
    <xf numFmtId="0" fontId="32" fillId="7" borderId="1" applyNumberFormat="0" applyAlignment="0" applyProtection="0"/>
    <xf numFmtId="0" fontId="33" fillId="7" borderId="1" applyNumberFormat="0" applyAlignment="0" applyProtection="0"/>
    <xf numFmtId="0" fontId="34" fillId="14" borderId="9" applyNumberFormat="0" applyAlignment="0" applyProtection="0"/>
    <xf numFmtId="0" fontId="35" fillId="8" borderId="9" applyNumberFormat="0" applyAlignment="0" applyProtection="0"/>
    <xf numFmtId="0" fontId="36" fillId="14" borderId="1" applyNumberFormat="0" applyAlignment="0" applyProtection="0"/>
    <xf numFmtId="0" fontId="37" fillId="8" borderId="1" applyNumberFormat="0" applyAlignment="0" applyProtection="0"/>
    <xf numFmtId="0" fontId="38" fillId="0" borderId="4" applyNumberFormat="0" applyFill="0" applyAlignment="0" applyProtection="0"/>
    <xf numFmtId="0" fontId="39" fillId="0" borderId="11" applyNumberFormat="0" applyFill="0" applyAlignment="0" applyProtection="0"/>
    <xf numFmtId="0" fontId="40" fillId="0" borderId="5" applyNumberFormat="0" applyFill="0" applyAlignment="0" applyProtection="0"/>
    <xf numFmtId="0" fontId="41" fillId="0" borderId="5" applyNumberFormat="0" applyFill="0" applyAlignment="0" applyProtection="0"/>
    <xf numFmtId="0" fontId="42" fillId="0" borderId="6" applyNumberFormat="0" applyFill="0" applyAlignment="0" applyProtection="0"/>
    <xf numFmtId="0" fontId="43" fillId="0" borderId="12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35" fillId="0" borderId="13" applyNumberFormat="0" applyFill="0" applyAlignment="0" applyProtection="0"/>
    <xf numFmtId="0" fontId="45" fillId="24" borderId="2" applyNumberFormat="0" applyAlignment="0" applyProtection="0"/>
    <xf numFmtId="0" fontId="46" fillId="24" borderId="2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15" borderId="0" applyNumberFormat="0" applyBorder="0" applyAlignment="0" applyProtection="0"/>
    <xf numFmtId="0" fontId="50" fillId="15" borderId="0" applyNumberFormat="0" applyBorder="0" applyAlignment="0" applyProtection="0"/>
    <xf numFmtId="0" fontId="51" fillId="3" borderId="0" applyNumberFormat="0" applyBorder="0" applyAlignment="0" applyProtection="0"/>
    <xf numFmtId="0" fontId="52" fillId="3" borderId="0" applyNumberFormat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" fillId="9" borderId="8" applyNumberFormat="0" applyFont="0" applyAlignment="0" applyProtection="0"/>
    <xf numFmtId="0" fontId="2" fillId="9" borderId="8" applyNumberFormat="0" applyFont="0" applyAlignment="0" applyProtection="0"/>
    <xf numFmtId="0" fontId="2" fillId="9" borderId="8" applyNumberFormat="0" applyFont="0" applyAlignment="0" applyProtection="0"/>
    <xf numFmtId="0" fontId="2" fillId="9" borderId="8" applyNumberFormat="0" applyFont="0" applyAlignment="0" applyProtection="0"/>
    <xf numFmtId="0" fontId="55" fillId="0" borderId="7" applyNumberFormat="0" applyFill="0" applyAlignment="0" applyProtection="0"/>
    <xf numFmtId="0" fontId="56" fillId="0" borderId="7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60" fillId="4" borderId="0" applyNumberFormat="0" applyBorder="0" applyAlignment="0" applyProtection="0"/>
  </cellStyleXfs>
  <cellXfs count="254">
    <xf numFmtId="0" fontId="0" fillId="0" borderId="0" xfId="0"/>
    <xf numFmtId="0" fontId="5" fillId="0" borderId="0" xfId="126" applyFont="1"/>
    <xf numFmtId="0" fontId="61" fillId="0" borderId="0" xfId="126" applyFont="1"/>
    <xf numFmtId="0" fontId="1" fillId="0" borderId="0" xfId="0" applyFont="1"/>
    <xf numFmtId="0" fontId="63" fillId="0" borderId="0" xfId="0" applyFont="1" applyAlignment="1">
      <alignment wrapText="1"/>
    </xf>
    <xf numFmtId="0" fontId="63" fillId="0" borderId="0" xfId="0" applyFont="1"/>
    <xf numFmtId="0" fontId="64" fillId="0" borderId="0" xfId="126" applyFont="1" applyAlignment="1">
      <alignment vertical="top"/>
    </xf>
    <xf numFmtId="0" fontId="64" fillId="0" borderId="0" xfId="126" applyFont="1" applyAlignment="1">
      <alignment vertical="top" wrapText="1"/>
    </xf>
    <xf numFmtId="0" fontId="65" fillId="0" borderId="0" xfId="0" applyFont="1" applyAlignment="1">
      <alignment wrapText="1"/>
    </xf>
    <xf numFmtId="0" fontId="65" fillId="0" borderId="0" xfId="0" applyFont="1"/>
    <xf numFmtId="49" fontId="65" fillId="0" borderId="0" xfId="0" applyNumberFormat="1" applyFont="1" applyAlignment="1">
      <alignment horizontal="left" wrapText="1"/>
    </xf>
    <xf numFmtId="0" fontId="61" fillId="0" borderId="0" xfId="126" applyFont="1" applyAlignment="1">
      <alignment vertical="top"/>
    </xf>
    <xf numFmtId="49" fontId="63" fillId="0" borderId="0" xfId="0" applyNumberFormat="1" applyFont="1" applyAlignment="1"/>
    <xf numFmtId="0" fontId="1" fillId="0" borderId="0" xfId="0" applyFont="1" applyAlignment="1">
      <alignment wrapText="1"/>
    </xf>
    <xf numFmtId="0" fontId="66" fillId="0" borderId="0" xfId="126" applyFont="1" applyFill="1" applyBorder="1" applyAlignment="1">
      <alignment vertical="top"/>
    </xf>
    <xf numFmtId="0" fontId="66" fillId="0" borderId="0" xfId="126" applyFont="1" applyFill="1" applyBorder="1" applyAlignment="1">
      <alignment vertical="top" wrapText="1"/>
    </xf>
    <xf numFmtId="3" fontId="66" fillId="0" borderId="0" xfId="126" applyNumberFormat="1" applyFont="1" applyFill="1" applyBorder="1" applyAlignment="1">
      <alignment vertical="top"/>
    </xf>
    <xf numFmtId="0" fontId="61" fillId="0" borderId="0" xfId="126" applyFont="1" applyFill="1"/>
    <xf numFmtId="0" fontId="62" fillId="0" borderId="16" xfId="126" applyFont="1" applyBorder="1" applyAlignment="1">
      <alignment vertical="top"/>
    </xf>
    <xf numFmtId="0" fontId="62" fillId="0" borderId="0" xfId="126" applyFont="1"/>
    <xf numFmtId="0" fontId="62" fillId="0" borderId="16" xfId="126" applyFont="1" applyBorder="1" applyAlignment="1">
      <alignment horizontal="center" vertical="top" textRotation="90" wrapText="1"/>
    </xf>
    <xf numFmtId="0" fontId="67" fillId="0" borderId="17" xfId="126" applyFont="1" applyBorder="1" applyAlignment="1">
      <alignment vertical="top"/>
    </xf>
    <xf numFmtId="0" fontId="67" fillId="0" borderId="18" xfId="126" applyFont="1" applyBorder="1" applyAlignment="1">
      <alignment vertical="top" wrapText="1"/>
    </xf>
    <xf numFmtId="0" fontId="67" fillId="0" borderId="15" xfId="126" applyFont="1" applyBorder="1" applyAlignment="1">
      <alignment vertical="top"/>
    </xf>
    <xf numFmtId="0" fontId="67" fillId="0" borderId="19" xfId="126" applyFont="1" applyBorder="1" applyAlignment="1">
      <alignment vertical="top" wrapText="1"/>
    </xf>
    <xf numFmtId="0" fontId="62" fillId="0" borderId="14" xfId="126" applyFont="1" applyBorder="1" applyAlignment="1">
      <alignment vertical="top"/>
    </xf>
    <xf numFmtId="0" fontId="62" fillId="0" borderId="15" xfId="126" applyFont="1" applyBorder="1" applyAlignment="1">
      <alignment wrapText="1"/>
    </xf>
    <xf numFmtId="0" fontId="62" fillId="0" borderId="15" xfId="126" applyFont="1" applyBorder="1" applyAlignment="1">
      <alignment vertical="center" wrapText="1"/>
    </xf>
    <xf numFmtId="0" fontId="62" fillId="0" borderId="15" xfId="126" applyFont="1" applyBorder="1" applyAlignment="1">
      <alignment vertical="top" wrapText="1"/>
    </xf>
    <xf numFmtId="0" fontId="67" fillId="26" borderId="22" xfId="126" applyFont="1" applyFill="1" applyBorder="1" applyAlignment="1">
      <alignment vertical="top"/>
    </xf>
    <xf numFmtId="3" fontId="62" fillId="0" borderId="16" xfId="126" applyNumberFormat="1" applyFont="1" applyBorder="1" applyAlignment="1">
      <alignment vertical="top"/>
    </xf>
    <xf numFmtId="49" fontId="62" fillId="0" borderId="26" xfId="126" applyNumberFormat="1" applyFont="1" applyBorder="1" applyAlignment="1">
      <alignment vertical="center"/>
    </xf>
    <xf numFmtId="0" fontId="62" fillId="0" borderId="17" xfId="126" applyFont="1" applyBorder="1" applyAlignment="1">
      <alignment vertical="center" wrapText="1"/>
    </xf>
    <xf numFmtId="3" fontId="62" fillId="0" borderId="31" xfId="126" applyNumberFormat="1" applyFont="1" applyBorder="1"/>
    <xf numFmtId="3" fontId="62" fillId="0" borderId="26" xfId="126" applyNumberFormat="1" applyFont="1" applyBorder="1"/>
    <xf numFmtId="3" fontId="62" fillId="0" borderId="32" xfId="126" applyNumberFormat="1" applyFont="1" applyBorder="1"/>
    <xf numFmtId="3" fontId="62" fillId="0" borderId="33" xfId="126" applyNumberFormat="1" applyFont="1" applyBorder="1"/>
    <xf numFmtId="3" fontId="62" fillId="0" borderId="14" xfId="126" applyNumberFormat="1" applyFont="1" applyBorder="1"/>
    <xf numFmtId="3" fontId="62" fillId="0" borderId="34" xfId="126" applyNumberFormat="1" applyFont="1" applyBorder="1"/>
    <xf numFmtId="49" fontId="62" fillId="0" borderId="14" xfId="126" applyNumberFormat="1" applyFont="1" applyBorder="1" applyAlignment="1">
      <alignment vertical="center"/>
    </xf>
    <xf numFmtId="49" fontId="62" fillId="0" borderId="17" xfId="126" applyNumberFormat="1" applyFont="1" applyBorder="1" applyAlignment="1">
      <alignment vertical="center"/>
    </xf>
    <xf numFmtId="0" fontId="62" fillId="0" borderId="18" xfId="126" applyFont="1" applyBorder="1" applyAlignment="1">
      <alignment vertical="center" wrapText="1"/>
    </xf>
    <xf numFmtId="0" fontId="62" fillId="0" borderId="14" xfId="126" applyFont="1" applyBorder="1" applyAlignment="1">
      <alignment vertical="center"/>
    </xf>
    <xf numFmtId="49" fontId="62" fillId="0" borderId="27" xfId="126" applyNumberFormat="1" applyFont="1" applyBorder="1" applyAlignment="1">
      <alignment vertical="center"/>
    </xf>
    <xf numFmtId="0" fontId="67" fillId="27" borderId="22" xfId="126" applyFont="1" applyFill="1" applyBorder="1" applyAlignment="1">
      <alignment vertical="top"/>
    </xf>
    <xf numFmtId="0" fontId="62" fillId="0" borderId="36" xfId="126" applyFont="1" applyBorder="1" applyAlignment="1">
      <alignment vertical="top"/>
    </xf>
    <xf numFmtId="0" fontId="62" fillId="0" borderId="36" xfId="126" applyFont="1" applyBorder="1" applyAlignment="1">
      <alignment horizontal="center" vertical="top" textRotation="90" wrapText="1"/>
    </xf>
    <xf numFmtId="3" fontId="62" fillId="0" borderId="36" xfId="126" applyNumberFormat="1" applyFont="1" applyBorder="1" applyAlignment="1">
      <alignment vertical="top"/>
    </xf>
    <xf numFmtId="3" fontId="62" fillId="0" borderId="17" xfId="126" applyNumberFormat="1" applyFont="1" applyBorder="1"/>
    <xf numFmtId="3" fontId="62" fillId="0" borderId="15" xfId="126" applyNumberFormat="1" applyFont="1" applyBorder="1"/>
    <xf numFmtId="49" fontId="62" fillId="29" borderId="26" xfId="126" applyNumberFormat="1" applyFont="1" applyFill="1" applyBorder="1" applyAlignment="1">
      <alignment vertical="center"/>
    </xf>
    <xf numFmtId="0" fontId="62" fillId="29" borderId="17" xfId="126" applyFont="1" applyFill="1" applyBorder="1" applyAlignment="1">
      <alignment vertical="center" wrapText="1"/>
    </xf>
    <xf numFmtId="3" fontId="62" fillId="29" borderId="31" xfId="126" applyNumberFormat="1" applyFont="1" applyFill="1" applyBorder="1"/>
    <xf numFmtId="49" fontId="62" fillId="29" borderId="14" xfId="126" applyNumberFormat="1" applyFont="1" applyFill="1" applyBorder="1" applyAlignment="1">
      <alignment horizontal="left" vertical="center"/>
    </xf>
    <xf numFmtId="0" fontId="62" fillId="29" borderId="15" xfId="126" applyFont="1" applyFill="1" applyBorder="1" applyAlignment="1">
      <alignment vertical="top" wrapText="1"/>
    </xf>
    <xf numFmtId="3" fontId="62" fillId="29" borderId="33" xfId="126" applyNumberFormat="1" applyFont="1" applyFill="1" applyBorder="1"/>
    <xf numFmtId="3" fontId="62" fillId="29" borderId="14" xfId="126" applyNumberFormat="1" applyFont="1" applyFill="1" applyBorder="1"/>
    <xf numFmtId="3" fontId="62" fillId="29" borderId="34" xfId="126" applyNumberFormat="1" applyFont="1" applyFill="1" applyBorder="1"/>
    <xf numFmtId="49" fontId="62" fillId="29" borderId="14" xfId="126" applyNumberFormat="1" applyFont="1" applyFill="1" applyBorder="1" applyAlignment="1">
      <alignment vertical="center"/>
    </xf>
    <xf numFmtId="0" fontId="62" fillId="29" borderId="15" xfId="126" applyFont="1" applyFill="1" applyBorder="1" applyAlignment="1">
      <alignment vertical="center" wrapText="1"/>
    </xf>
    <xf numFmtId="49" fontId="62" fillId="29" borderId="17" xfId="126" applyNumberFormat="1" applyFont="1" applyFill="1" applyBorder="1" applyAlignment="1">
      <alignment vertical="center"/>
    </xf>
    <xf numFmtId="3" fontId="72" fillId="0" borderId="38" xfId="126" applyNumberFormat="1" applyFont="1" applyBorder="1" applyAlignment="1">
      <alignment vertical="top"/>
    </xf>
    <xf numFmtId="3" fontId="72" fillId="0" borderId="19" xfId="126" applyNumberFormat="1" applyFont="1" applyBorder="1" applyAlignment="1">
      <alignment vertical="top"/>
    </xf>
    <xf numFmtId="3" fontId="72" fillId="0" borderId="39" xfId="126" applyNumberFormat="1" applyFont="1" applyBorder="1" applyAlignment="1">
      <alignment vertical="top"/>
    </xf>
    <xf numFmtId="49" fontId="73" fillId="28" borderId="0" xfId="103" applyNumberFormat="1" applyFont="1" applyAlignment="1"/>
    <xf numFmtId="0" fontId="73" fillId="28" borderId="0" xfId="103" applyFont="1" applyAlignment="1">
      <alignment vertical="top" wrapText="1"/>
    </xf>
    <xf numFmtId="3" fontId="71" fillId="0" borderId="34" xfId="126" applyNumberFormat="1" applyFont="1" applyBorder="1"/>
    <xf numFmtId="3" fontId="72" fillId="0" borderId="42" xfId="126" applyNumberFormat="1" applyFont="1" applyBorder="1" applyAlignment="1">
      <alignment vertical="top"/>
    </xf>
    <xf numFmtId="3" fontId="72" fillId="0" borderId="18" xfId="126" applyNumberFormat="1" applyFont="1" applyBorder="1" applyAlignment="1">
      <alignment vertical="top"/>
    </xf>
    <xf numFmtId="3" fontId="72" fillId="0" borderId="43" xfId="126" applyNumberFormat="1" applyFont="1" applyBorder="1" applyAlignment="1">
      <alignment vertical="top"/>
    </xf>
    <xf numFmtId="3" fontId="71" fillId="0" borderId="38" xfId="126" applyNumberFormat="1" applyFont="1" applyBorder="1" applyAlignment="1"/>
    <xf numFmtId="3" fontId="71" fillId="0" borderId="14" xfId="126" applyNumberFormat="1" applyFont="1" applyBorder="1" applyAlignment="1"/>
    <xf numFmtId="41" fontId="71" fillId="29" borderId="34" xfId="126" applyNumberFormat="1" applyFont="1" applyFill="1" applyBorder="1"/>
    <xf numFmtId="41" fontId="71" fillId="29" borderId="34" xfId="126" applyNumberFormat="1" applyFont="1" applyFill="1" applyBorder="1" applyAlignment="1">
      <alignment wrapText="1"/>
    </xf>
    <xf numFmtId="3" fontId="71" fillId="0" borderId="14" xfId="126" applyNumberFormat="1" applyFont="1" applyBorder="1"/>
    <xf numFmtId="0" fontId="74" fillId="0" borderId="0" xfId="126" applyFont="1" applyAlignment="1">
      <alignment vertical="top"/>
    </xf>
    <xf numFmtId="41" fontId="71" fillId="0" borderId="38" xfId="126" applyNumberFormat="1" applyFont="1" applyBorder="1" applyAlignment="1"/>
    <xf numFmtId="41" fontId="71" fillId="0" borderId="15" xfId="126" applyNumberFormat="1" applyFont="1" applyBorder="1" applyAlignment="1"/>
    <xf numFmtId="41" fontId="71" fillId="26" borderId="38" xfId="126" applyNumberFormat="1" applyFont="1" applyFill="1" applyBorder="1" applyAlignment="1">
      <alignment vertical="top"/>
    </xf>
    <xf numFmtId="41" fontId="71" fillId="0" borderId="38" xfId="126" applyNumberFormat="1" applyFont="1" applyBorder="1" applyAlignment="1">
      <alignment vertical="justify" wrapText="1"/>
    </xf>
    <xf numFmtId="41" fontId="71" fillId="0" borderId="15" xfId="126" applyNumberFormat="1" applyFont="1" applyBorder="1" applyAlignment="1">
      <alignment vertical="justify" wrapText="1"/>
    </xf>
    <xf numFmtId="41" fontId="71" fillId="26" borderId="19" xfId="126" applyNumberFormat="1" applyFont="1" applyFill="1" applyBorder="1" applyAlignment="1">
      <alignment vertical="top"/>
    </xf>
    <xf numFmtId="41" fontId="72" fillId="0" borderId="38" xfId="126" applyNumberFormat="1" applyFont="1" applyBorder="1" applyAlignment="1">
      <alignment vertical="top"/>
    </xf>
    <xf numFmtId="41" fontId="72" fillId="0" borderId="19" xfId="126" applyNumberFormat="1" applyFont="1" applyBorder="1" applyAlignment="1">
      <alignment vertical="top"/>
    </xf>
    <xf numFmtId="3" fontId="71" fillId="0" borderId="34" xfId="126" applyNumberFormat="1" applyFont="1" applyBorder="1" applyAlignment="1">
      <alignment vertical="justify" wrapText="1"/>
    </xf>
    <xf numFmtId="3" fontId="71" fillId="26" borderId="39" xfId="126" applyNumberFormat="1" applyFont="1" applyFill="1" applyBorder="1" applyAlignment="1">
      <alignment vertical="top"/>
    </xf>
    <xf numFmtId="41" fontId="71" fillId="26" borderId="44" xfId="126" applyNumberFormat="1" applyFont="1" applyFill="1" applyBorder="1" applyAlignment="1">
      <alignment vertical="top" wrapText="1"/>
    </xf>
    <xf numFmtId="41" fontId="71" fillId="26" borderId="21" xfId="126" applyNumberFormat="1" applyFont="1" applyFill="1" applyBorder="1" applyAlignment="1">
      <alignment vertical="top" wrapText="1"/>
    </xf>
    <xf numFmtId="0" fontId="71" fillId="30" borderId="45" xfId="126" applyFont="1" applyFill="1" applyBorder="1"/>
    <xf numFmtId="3" fontId="71" fillId="26" borderId="57" xfId="126" applyNumberFormat="1" applyFont="1" applyFill="1" applyBorder="1" applyAlignment="1">
      <alignment vertical="top"/>
    </xf>
    <xf numFmtId="3" fontId="72" fillId="0" borderId="39" xfId="126" applyNumberFormat="1" applyFont="1" applyBorder="1" applyAlignment="1">
      <alignment vertical="top" wrapText="1"/>
    </xf>
    <xf numFmtId="3" fontId="71" fillId="0" borderId="34" xfId="126" applyNumberFormat="1" applyFont="1" applyBorder="1" applyAlignment="1">
      <alignment vertical="top"/>
    </xf>
    <xf numFmtId="3" fontId="71" fillId="0" borderId="38" xfId="126" applyNumberFormat="1" applyFont="1" applyBorder="1" applyAlignment="1">
      <alignment vertical="top"/>
    </xf>
    <xf numFmtId="3" fontId="71" fillId="0" borderId="15" xfId="126" applyNumberFormat="1" applyFont="1" applyBorder="1" applyAlignment="1">
      <alignment vertical="top"/>
    </xf>
    <xf numFmtId="3" fontId="71" fillId="0" borderId="38" xfId="126" applyNumberFormat="1" applyFont="1" applyBorder="1"/>
    <xf numFmtId="0" fontId="62" fillId="0" borderId="38" xfId="126" applyFont="1" applyBorder="1"/>
    <xf numFmtId="3" fontId="62" fillId="0" borderId="38" xfId="126" applyNumberFormat="1" applyFont="1" applyBorder="1"/>
    <xf numFmtId="3" fontId="62" fillId="0" borderId="38" xfId="126" applyNumberFormat="1" applyFont="1" applyBorder="1" applyAlignment="1">
      <alignment wrapText="1"/>
    </xf>
    <xf numFmtId="3" fontId="62" fillId="0" borderId="15" xfId="126" applyNumberFormat="1" applyFont="1" applyBorder="1" applyAlignment="1">
      <alignment wrapText="1"/>
    </xf>
    <xf numFmtId="3" fontId="62" fillId="0" borderId="34" xfId="126" applyNumberFormat="1" applyFont="1" applyBorder="1" applyAlignment="1">
      <alignment wrapText="1"/>
    </xf>
    <xf numFmtId="3" fontId="62" fillId="26" borderId="38" xfId="126" applyNumberFormat="1" applyFont="1" applyFill="1" applyBorder="1" applyAlignment="1">
      <alignment vertical="top"/>
    </xf>
    <xf numFmtId="3" fontId="62" fillId="26" borderId="39" xfId="126" applyNumberFormat="1" applyFont="1" applyFill="1" applyBorder="1" applyAlignment="1">
      <alignment vertical="top"/>
    </xf>
    <xf numFmtId="3" fontId="62" fillId="0" borderId="38" xfId="126" applyNumberFormat="1" applyFont="1" applyBorder="1" applyAlignment="1">
      <alignment vertical="justify"/>
    </xf>
    <xf numFmtId="3" fontId="62" fillId="0" borderId="15" xfId="126" applyNumberFormat="1" applyFont="1" applyBorder="1" applyAlignment="1">
      <alignment vertical="justify"/>
    </xf>
    <xf numFmtId="3" fontId="62" fillId="0" borderId="34" xfId="126" applyNumberFormat="1" applyFont="1" applyBorder="1" applyAlignment="1">
      <alignment vertical="justify"/>
    </xf>
    <xf numFmtId="3" fontId="62" fillId="0" borderId="38" xfId="126" applyNumberFormat="1" applyFont="1" applyBorder="1" applyAlignment="1">
      <alignment vertical="justify" wrapText="1"/>
    </xf>
    <xf numFmtId="3" fontId="62" fillId="0" borderId="34" xfId="126" applyNumberFormat="1" applyFont="1" applyBorder="1" applyAlignment="1">
      <alignment vertical="justify" wrapText="1"/>
    </xf>
    <xf numFmtId="3" fontId="62" fillId="0" borderId="15" xfId="126" applyNumberFormat="1" applyFont="1" applyBorder="1" applyAlignment="1">
      <alignment vertical="justify" wrapText="1"/>
    </xf>
    <xf numFmtId="3" fontId="62" fillId="26" borderId="19" xfId="126" applyNumberFormat="1" applyFont="1" applyFill="1" applyBorder="1" applyAlignment="1">
      <alignment vertical="top"/>
    </xf>
    <xf numFmtId="3" fontId="71" fillId="0" borderId="38" xfId="126" applyNumberFormat="1" applyFont="1" applyBorder="1" applyAlignment="1">
      <alignment vertical="justify" wrapText="1"/>
    </xf>
    <xf numFmtId="3" fontId="71" fillId="0" borderId="15" xfId="126" applyNumberFormat="1" applyFont="1" applyBorder="1" applyAlignment="1">
      <alignment vertical="justify" wrapText="1"/>
    </xf>
    <xf numFmtId="3" fontId="71" fillId="26" borderId="38" xfId="126" applyNumberFormat="1" applyFont="1" applyFill="1" applyBorder="1" applyAlignment="1">
      <alignment vertical="top"/>
    </xf>
    <xf numFmtId="3" fontId="71" fillId="26" borderId="19" xfId="126" applyNumberFormat="1" applyFont="1" applyFill="1" applyBorder="1" applyAlignment="1">
      <alignment vertical="top"/>
    </xf>
    <xf numFmtId="3" fontId="71" fillId="0" borderId="15" xfId="126" applyNumberFormat="1" applyFont="1" applyBorder="1"/>
    <xf numFmtId="3" fontId="71" fillId="26" borderId="44" xfId="126" applyNumberFormat="1" applyFont="1" applyFill="1" applyBorder="1" applyAlignment="1">
      <alignment vertical="top" wrapText="1"/>
    </xf>
    <xf numFmtId="3" fontId="71" fillId="26" borderId="21" xfId="126" applyNumberFormat="1" applyFont="1" applyFill="1" applyBorder="1" applyAlignment="1">
      <alignment vertical="top" wrapText="1"/>
    </xf>
    <xf numFmtId="3" fontId="75" fillId="0" borderId="46" xfId="126" applyNumberFormat="1" applyFont="1" applyBorder="1" applyAlignment="1">
      <alignment vertical="top"/>
    </xf>
    <xf numFmtId="3" fontId="75" fillId="29" borderId="43" xfId="126" applyNumberFormat="1" applyFont="1" applyFill="1" applyBorder="1" applyAlignment="1">
      <alignment vertical="top" wrapText="1"/>
    </xf>
    <xf numFmtId="3" fontId="67" fillId="0" borderId="38" xfId="126" applyNumberFormat="1" applyFont="1" applyBorder="1" applyAlignment="1">
      <alignment vertical="top"/>
    </xf>
    <xf numFmtId="3" fontId="67" fillId="0" borderId="19" xfId="126" applyNumberFormat="1" applyFont="1" applyBorder="1" applyAlignment="1">
      <alignment vertical="top"/>
    </xf>
    <xf numFmtId="3" fontId="67" fillId="0" borderId="43" xfId="126" applyNumberFormat="1" applyFont="1" applyBorder="1" applyAlignment="1">
      <alignment vertical="top"/>
    </xf>
    <xf numFmtId="3" fontId="67" fillId="0" borderId="39" xfId="126" applyNumberFormat="1" applyFont="1" applyBorder="1" applyAlignment="1">
      <alignment vertical="top"/>
    </xf>
    <xf numFmtId="3" fontId="62" fillId="0" borderId="38" xfId="126" applyNumberFormat="1" applyFont="1" applyBorder="1" applyAlignment="1">
      <alignment vertical="center" wrapText="1"/>
    </xf>
    <xf numFmtId="3" fontId="62" fillId="0" borderId="15" xfId="126" applyNumberFormat="1" applyFont="1" applyBorder="1" applyAlignment="1">
      <alignment vertical="center" wrapText="1"/>
    </xf>
    <xf numFmtId="3" fontId="62" fillId="0" borderId="34" xfId="126" applyNumberFormat="1" applyFont="1" applyBorder="1" applyAlignment="1">
      <alignment vertical="center" wrapText="1"/>
    </xf>
    <xf numFmtId="3" fontId="72" fillId="0" borderId="60" xfId="126" applyNumberFormat="1" applyFont="1" applyBorder="1" applyAlignment="1">
      <alignment vertical="top"/>
    </xf>
    <xf numFmtId="3" fontId="72" fillId="0" borderId="61" xfId="126" applyNumberFormat="1" applyFont="1" applyBorder="1" applyAlignment="1">
      <alignment vertical="top"/>
    </xf>
    <xf numFmtId="3" fontId="72" fillId="0" borderId="58" xfId="126" applyNumberFormat="1" applyFont="1" applyBorder="1" applyAlignment="1">
      <alignment vertical="top"/>
    </xf>
    <xf numFmtId="41" fontId="62" fillId="0" borderId="51" xfId="126" applyNumberFormat="1" applyFont="1" applyBorder="1"/>
    <xf numFmtId="3" fontId="62" fillId="0" borderId="42" xfId="126" applyNumberFormat="1" applyFont="1" applyBorder="1"/>
    <xf numFmtId="41" fontId="62" fillId="0" borderId="59" xfId="126" applyNumberFormat="1" applyFont="1" applyBorder="1"/>
    <xf numFmtId="3" fontId="62" fillId="26" borderId="43" xfId="126" applyNumberFormat="1" applyFont="1" applyFill="1" applyBorder="1" applyAlignment="1">
      <alignment vertical="top"/>
    </xf>
    <xf numFmtId="3" fontId="75" fillId="0" borderId="23" xfId="126" applyNumberFormat="1" applyFont="1" applyBorder="1" applyAlignment="1">
      <alignment vertical="top"/>
    </xf>
    <xf numFmtId="3" fontId="67" fillId="27" borderId="48" xfId="126" applyNumberFormat="1" applyFont="1" applyFill="1" applyBorder="1" applyAlignment="1">
      <alignment vertical="top"/>
    </xf>
    <xf numFmtId="3" fontId="67" fillId="27" borderId="25" xfId="126" applyNumberFormat="1" applyFont="1" applyFill="1" applyBorder="1" applyAlignment="1">
      <alignment vertical="top"/>
    </xf>
    <xf numFmtId="3" fontId="72" fillId="0" borderId="38" xfId="126" applyNumberFormat="1" applyFont="1" applyBorder="1" applyAlignment="1">
      <alignment vertical="top" wrapText="1"/>
    </xf>
    <xf numFmtId="3" fontId="72" fillId="0" borderId="19" xfId="126" applyNumberFormat="1" applyFont="1" applyBorder="1" applyAlignment="1">
      <alignment vertical="top" wrapText="1"/>
    </xf>
    <xf numFmtId="3" fontId="62" fillId="0" borderId="38" xfId="126" applyNumberFormat="1" applyFont="1" applyBorder="1" applyAlignment="1">
      <alignment vertical="top"/>
    </xf>
    <xf numFmtId="3" fontId="62" fillId="0" borderId="15" xfId="126" applyNumberFormat="1" applyFont="1" applyBorder="1" applyAlignment="1">
      <alignment vertical="top"/>
    </xf>
    <xf numFmtId="3" fontId="62" fillId="0" borderId="34" xfId="126" applyNumberFormat="1" applyFont="1" applyBorder="1" applyAlignment="1">
      <alignment vertical="top"/>
    </xf>
    <xf numFmtId="3" fontId="62" fillId="0" borderId="44" xfId="126" applyNumberFormat="1" applyFont="1" applyBorder="1"/>
    <xf numFmtId="3" fontId="62" fillId="0" borderId="20" xfId="126" applyNumberFormat="1" applyFont="1" applyBorder="1"/>
    <xf numFmtId="3" fontId="62" fillId="0" borderId="49" xfId="126" applyNumberFormat="1" applyFont="1" applyBorder="1"/>
    <xf numFmtId="3" fontId="67" fillId="26" borderId="46" xfId="126" applyNumberFormat="1" applyFont="1" applyFill="1" applyBorder="1" applyAlignment="1">
      <alignment vertical="top"/>
    </xf>
    <xf numFmtId="3" fontId="67" fillId="26" borderId="23" xfId="126" applyNumberFormat="1" applyFont="1" applyFill="1" applyBorder="1" applyAlignment="1">
      <alignment vertical="top"/>
    </xf>
    <xf numFmtId="3" fontId="67" fillId="26" borderId="47" xfId="126" applyNumberFormat="1" applyFont="1" applyFill="1" applyBorder="1" applyAlignment="1">
      <alignment vertical="top"/>
    </xf>
    <xf numFmtId="3" fontId="67" fillId="0" borderId="50" xfId="126" applyNumberFormat="1" applyFont="1" applyBorder="1" applyAlignment="1">
      <alignment vertical="top"/>
    </xf>
    <xf numFmtId="3" fontId="67" fillId="0" borderId="0" xfId="126" applyNumberFormat="1" applyFont="1" applyAlignment="1">
      <alignment vertical="top"/>
    </xf>
    <xf numFmtId="3" fontId="67" fillId="0" borderId="51" xfId="126" applyNumberFormat="1" applyFont="1" applyBorder="1" applyAlignment="1">
      <alignment vertical="top"/>
    </xf>
    <xf numFmtId="3" fontId="67" fillId="27" borderId="41" xfId="126" applyNumberFormat="1" applyFont="1" applyFill="1" applyBorder="1" applyAlignment="1">
      <alignment vertical="top"/>
    </xf>
    <xf numFmtId="3" fontId="66" fillId="0" borderId="0" xfId="126" applyNumberFormat="1" applyFont="1" applyAlignment="1">
      <alignment vertical="top"/>
    </xf>
    <xf numFmtId="3" fontId="67" fillId="30" borderId="46" xfId="126" applyNumberFormat="1" applyFont="1" applyFill="1" applyBorder="1" applyAlignment="1">
      <alignment vertical="top"/>
    </xf>
    <xf numFmtId="3" fontId="62" fillId="29" borderId="33" xfId="126" applyNumberFormat="1" applyFont="1" applyFill="1" applyBorder="1" applyAlignment="1">
      <alignment vertical="center"/>
    </xf>
    <xf numFmtId="3" fontId="62" fillId="29" borderId="14" xfId="126" applyNumberFormat="1" applyFont="1" applyFill="1" applyBorder="1" applyAlignment="1">
      <alignment vertical="center"/>
    </xf>
    <xf numFmtId="3" fontId="62" fillId="29" borderId="34" xfId="126" applyNumberFormat="1" applyFont="1" applyFill="1" applyBorder="1" applyAlignment="1">
      <alignment vertical="center"/>
    </xf>
    <xf numFmtId="3" fontId="62" fillId="0" borderId="33" xfId="126" applyNumberFormat="1" applyFont="1" applyBorder="1" applyAlignment="1">
      <alignment vertical="center"/>
    </xf>
    <xf numFmtId="3" fontId="62" fillId="0" borderId="14" xfId="126" applyNumberFormat="1" applyFont="1" applyBorder="1" applyAlignment="1">
      <alignment vertical="center"/>
    </xf>
    <xf numFmtId="3" fontId="62" fillId="0" borderId="34" xfId="126" applyNumberFormat="1" applyFont="1" applyBorder="1" applyAlignment="1">
      <alignment vertical="center"/>
    </xf>
    <xf numFmtId="3" fontId="62" fillId="0" borderId="52" xfId="126" applyNumberFormat="1" applyFont="1" applyBorder="1" applyAlignment="1">
      <alignment vertical="center"/>
    </xf>
    <xf numFmtId="3" fontId="62" fillId="0" borderId="27" xfId="126" applyNumberFormat="1" applyFont="1" applyBorder="1" applyAlignment="1">
      <alignment vertical="center"/>
    </xf>
    <xf numFmtId="3" fontId="62" fillId="0" borderId="53" xfId="126" applyNumberFormat="1" applyFont="1" applyBorder="1" applyAlignment="1">
      <alignment vertical="center"/>
    </xf>
    <xf numFmtId="3" fontId="67" fillId="27" borderId="54" xfId="126" applyNumberFormat="1" applyFont="1" applyFill="1" applyBorder="1" applyAlignment="1">
      <alignment vertical="top"/>
    </xf>
    <xf numFmtId="3" fontId="67" fillId="27" borderId="55" xfId="126" applyNumberFormat="1" applyFont="1" applyFill="1" applyBorder="1" applyAlignment="1">
      <alignment vertical="top"/>
    </xf>
    <xf numFmtId="3" fontId="67" fillId="27" borderId="56" xfId="126" applyNumberFormat="1" applyFont="1" applyFill="1" applyBorder="1" applyAlignment="1">
      <alignment vertical="top"/>
    </xf>
    <xf numFmtId="41" fontId="62" fillId="29" borderId="39" xfId="126" applyNumberFormat="1" applyFont="1" applyFill="1" applyBorder="1"/>
    <xf numFmtId="41" fontId="62" fillId="30" borderId="39" xfId="126" applyNumberFormat="1" applyFont="1" applyFill="1" applyBorder="1" applyAlignment="1">
      <alignment vertical="top"/>
    </xf>
    <xf numFmtId="41" fontId="62" fillId="29" borderId="34" xfId="126" applyNumberFormat="1" applyFont="1" applyFill="1" applyBorder="1" applyAlignment="1">
      <alignment wrapText="1"/>
    </xf>
    <xf numFmtId="41" fontId="62" fillId="29" borderId="34" xfId="126" applyNumberFormat="1" applyFont="1" applyFill="1" applyBorder="1" applyAlignment="1">
      <alignment vertical="justify"/>
    </xf>
    <xf numFmtId="41" fontId="62" fillId="29" borderId="34" xfId="126" applyNumberFormat="1" applyFont="1" applyFill="1" applyBorder="1"/>
    <xf numFmtId="41" fontId="62" fillId="29" borderId="57" xfId="126" applyNumberFormat="1" applyFont="1" applyFill="1" applyBorder="1"/>
    <xf numFmtId="41" fontId="62" fillId="0" borderId="43" xfId="126" applyNumberFormat="1" applyFont="1" applyBorder="1"/>
    <xf numFmtId="41" fontId="62" fillId="0" borderId="34" xfId="126" applyNumberFormat="1" applyFont="1" applyBorder="1" applyAlignment="1">
      <alignment vertical="justify" wrapText="1"/>
    </xf>
    <xf numFmtId="41" fontId="62" fillId="26" borderId="39" xfId="126" applyNumberFormat="1" applyFont="1" applyFill="1" applyBorder="1" applyAlignment="1">
      <alignment vertical="top"/>
    </xf>
    <xf numFmtId="0" fontId="62" fillId="30" borderId="45" xfId="126" applyFont="1" applyFill="1" applyBorder="1"/>
    <xf numFmtId="0" fontId="62" fillId="0" borderId="39" xfId="126" applyFont="1" applyBorder="1"/>
    <xf numFmtId="3" fontId="62" fillId="26" borderId="57" xfId="126" applyNumberFormat="1" applyFont="1" applyFill="1" applyBorder="1" applyAlignment="1">
      <alignment vertical="top"/>
    </xf>
    <xf numFmtId="41" fontId="62" fillId="26" borderId="43" xfId="126" applyNumberFormat="1" applyFont="1" applyFill="1" applyBorder="1" applyAlignment="1">
      <alignment vertical="top"/>
    </xf>
    <xf numFmtId="41" fontId="67" fillId="0" borderId="39" xfId="126" applyNumberFormat="1" applyFont="1" applyBorder="1" applyAlignment="1">
      <alignment vertical="top"/>
    </xf>
    <xf numFmtId="41" fontId="62" fillId="0" borderId="34" xfId="126" applyNumberFormat="1" applyFont="1" applyBorder="1" applyAlignment="1">
      <alignment wrapText="1"/>
    </xf>
    <xf numFmtId="41" fontId="62" fillId="0" borderId="34" xfId="126" applyNumberFormat="1" applyFont="1" applyBorder="1"/>
    <xf numFmtId="41" fontId="62" fillId="0" borderId="57" xfId="126" applyNumberFormat="1" applyFont="1" applyBorder="1"/>
    <xf numFmtId="3" fontId="75" fillId="0" borderId="40" xfId="126" applyNumberFormat="1" applyFont="1" applyBorder="1"/>
    <xf numFmtId="3" fontId="67" fillId="27" borderId="62" xfId="126" applyNumberFormat="1" applyFont="1" applyFill="1" applyBorder="1" applyAlignment="1">
      <alignment vertical="top"/>
    </xf>
    <xf numFmtId="3" fontId="67" fillId="0" borderId="39" xfId="126" applyNumberFormat="1" applyFont="1" applyBorder="1" applyAlignment="1">
      <alignment vertical="top" wrapText="1"/>
    </xf>
    <xf numFmtId="41" fontId="62" fillId="0" borderId="63" xfId="126" applyNumberFormat="1" applyFont="1" applyBorder="1"/>
    <xf numFmtId="41" fontId="67" fillId="26" borderId="23" xfId="126" applyNumberFormat="1" applyFont="1" applyFill="1" applyBorder="1" applyAlignment="1">
      <alignment vertical="top"/>
    </xf>
    <xf numFmtId="41" fontId="62" fillId="0" borderId="34" xfId="126" applyNumberFormat="1" applyFont="1" applyBorder="1" applyAlignment="1">
      <alignment vertical="top"/>
    </xf>
    <xf numFmtId="41" fontId="62" fillId="0" borderId="0" xfId="126" applyNumberFormat="1" applyFont="1"/>
    <xf numFmtId="41" fontId="67" fillId="26" borderId="46" xfId="126" applyNumberFormat="1" applyFont="1" applyFill="1" applyBorder="1" applyAlignment="1">
      <alignment vertical="top"/>
    </xf>
    <xf numFmtId="41" fontId="67" fillId="26" borderId="47" xfId="126" applyNumberFormat="1" applyFont="1" applyFill="1" applyBorder="1" applyAlignment="1">
      <alignment vertical="top"/>
    </xf>
    <xf numFmtId="41" fontId="75" fillId="0" borderId="46" xfId="126" applyNumberFormat="1" applyFont="1" applyBorder="1" applyAlignment="1">
      <alignment vertical="top"/>
    </xf>
    <xf numFmtId="41" fontId="62" fillId="26" borderId="19" xfId="126" applyNumberFormat="1" applyFont="1" applyFill="1" applyBorder="1" applyAlignment="1">
      <alignment vertical="top"/>
    </xf>
    <xf numFmtId="41" fontId="67" fillId="0" borderId="38" xfId="126" applyNumberFormat="1" applyFont="1" applyBorder="1" applyAlignment="1">
      <alignment vertical="top"/>
    </xf>
    <xf numFmtId="41" fontId="67" fillId="0" borderId="19" xfId="126" applyNumberFormat="1" applyFont="1" applyBorder="1" applyAlignment="1">
      <alignment vertical="top"/>
    </xf>
    <xf numFmtId="41" fontId="62" fillId="0" borderId="38" xfId="126" applyNumberFormat="1" applyFont="1" applyBorder="1" applyAlignment="1"/>
    <xf numFmtId="41" fontId="62" fillId="0" borderId="15" xfId="126" applyNumberFormat="1" applyFont="1" applyBorder="1" applyAlignment="1"/>
    <xf numFmtId="41" fontId="62" fillId="0" borderId="38" xfId="126" applyNumberFormat="1" applyFont="1" applyBorder="1" applyAlignment="1">
      <alignment vertical="center" wrapText="1"/>
    </xf>
    <xf numFmtId="41" fontId="62" fillId="0" borderId="15" xfId="126" applyNumberFormat="1" applyFont="1" applyBorder="1" applyAlignment="1">
      <alignment vertical="center" wrapText="1"/>
    </xf>
    <xf numFmtId="41" fontId="62" fillId="0" borderId="38" xfId="126" applyNumberFormat="1" applyFont="1" applyBorder="1" applyAlignment="1">
      <alignment vertical="justify" wrapText="1"/>
    </xf>
    <xf numFmtId="41" fontId="62" fillId="0" borderId="15" xfId="126" applyNumberFormat="1" applyFont="1" applyBorder="1" applyAlignment="1">
      <alignment vertical="justify" wrapText="1"/>
    </xf>
    <xf numFmtId="41" fontId="62" fillId="26" borderId="38" xfId="126" applyNumberFormat="1" applyFont="1" applyFill="1" applyBorder="1" applyAlignment="1">
      <alignment vertical="top"/>
    </xf>
    <xf numFmtId="41" fontId="67" fillId="0" borderId="60" xfId="126" applyNumberFormat="1" applyFont="1" applyBorder="1" applyAlignment="1">
      <alignment vertical="top"/>
    </xf>
    <xf numFmtId="41" fontId="67" fillId="0" borderId="61" xfId="126" applyNumberFormat="1" applyFont="1" applyBorder="1" applyAlignment="1">
      <alignment vertical="top"/>
    </xf>
    <xf numFmtId="41" fontId="62" fillId="0" borderId="50" xfId="126" applyNumberFormat="1" applyFont="1" applyBorder="1"/>
    <xf numFmtId="41" fontId="62" fillId="0" borderId="0" xfId="126" applyNumberFormat="1" applyFont="1" applyBorder="1"/>
    <xf numFmtId="41" fontId="62" fillId="0" borderId="42" xfId="126" applyNumberFormat="1" applyFont="1" applyBorder="1" applyAlignment="1"/>
    <xf numFmtId="41" fontId="62" fillId="0" borderId="17" xfId="126" applyNumberFormat="1" applyFont="1" applyBorder="1" applyAlignment="1"/>
    <xf numFmtId="41" fontId="62" fillId="0" borderId="38" xfId="126" applyNumberFormat="1" applyFont="1" applyBorder="1" applyAlignment="1">
      <alignment wrapText="1"/>
    </xf>
    <xf numFmtId="41" fontId="62" fillId="0" borderId="15" xfId="126" applyNumberFormat="1" applyFont="1" applyBorder="1" applyAlignment="1">
      <alignment wrapText="1"/>
    </xf>
    <xf numFmtId="41" fontId="75" fillId="0" borderId="23" xfId="126" applyNumberFormat="1" applyFont="1" applyBorder="1" applyAlignment="1">
      <alignment vertical="top"/>
    </xf>
    <xf numFmtId="41" fontId="67" fillId="27" borderId="48" xfId="126" applyNumberFormat="1" applyFont="1" applyFill="1" applyBorder="1" applyAlignment="1">
      <alignment vertical="top"/>
    </xf>
    <xf numFmtId="41" fontId="67" fillId="27" borderId="25" xfId="126" applyNumberFormat="1" applyFont="1" applyFill="1" applyBorder="1" applyAlignment="1">
      <alignment vertical="top"/>
    </xf>
    <xf numFmtId="41" fontId="67" fillId="0" borderId="38" xfId="126" applyNumberFormat="1" applyFont="1" applyBorder="1" applyAlignment="1">
      <alignment vertical="top" wrapText="1"/>
    </xf>
    <xf numFmtId="41" fontId="67" fillId="0" borderId="19" xfId="126" applyNumberFormat="1" applyFont="1" applyBorder="1" applyAlignment="1">
      <alignment vertical="top" wrapText="1"/>
    </xf>
    <xf numFmtId="41" fontId="62" fillId="0" borderId="38" xfId="126" applyNumberFormat="1" applyFont="1" applyBorder="1" applyAlignment="1">
      <alignment vertical="top"/>
    </xf>
    <xf numFmtId="41" fontId="62" fillId="0" borderId="15" xfId="126" applyNumberFormat="1" applyFont="1" applyBorder="1" applyAlignment="1">
      <alignment vertical="top"/>
    </xf>
    <xf numFmtId="41" fontId="62" fillId="0" borderId="44" xfId="126" applyNumberFormat="1" applyFont="1" applyBorder="1" applyAlignment="1"/>
    <xf numFmtId="41" fontId="62" fillId="0" borderId="20" xfId="126" applyNumberFormat="1" applyFont="1" applyBorder="1" applyAlignment="1"/>
    <xf numFmtId="3" fontId="67" fillId="0" borderId="0" xfId="126" applyNumberFormat="1" applyFont="1" applyBorder="1" applyAlignment="1">
      <alignment vertical="top"/>
    </xf>
    <xf numFmtId="0" fontId="62" fillId="0" borderId="14" xfId="126" applyFont="1" applyBorder="1" applyAlignment="1">
      <alignment vertical="top" wrapText="1"/>
    </xf>
    <xf numFmtId="0" fontId="62" fillId="26" borderId="15" xfId="126" applyFont="1" applyFill="1" applyBorder="1" applyAlignment="1">
      <alignment vertical="top"/>
    </xf>
    <xf numFmtId="0" fontId="62" fillId="26" borderId="19" xfId="126" applyFont="1" applyFill="1" applyBorder="1" applyAlignment="1">
      <alignment vertical="top" wrapText="1"/>
    </xf>
    <xf numFmtId="0" fontId="62" fillId="0" borderId="15" xfId="126" applyFont="1" applyBorder="1" applyAlignment="1">
      <alignment vertical="justify" wrapText="1"/>
    </xf>
    <xf numFmtId="0" fontId="62" fillId="0" borderId="19" xfId="126" applyFont="1" applyBorder="1" applyAlignment="1">
      <alignment vertical="top"/>
    </xf>
    <xf numFmtId="0" fontId="62" fillId="0" borderId="15" xfId="126" applyFont="1" applyBorder="1" applyAlignment="1">
      <alignment vertical="top"/>
    </xf>
    <xf numFmtId="0" fontId="62" fillId="26" borderId="20" xfId="126" applyFont="1" applyFill="1" applyBorder="1" applyAlignment="1">
      <alignment vertical="top"/>
    </xf>
    <xf numFmtId="0" fontId="62" fillId="26" borderId="21" xfId="126" applyFont="1" applyFill="1" applyBorder="1" applyAlignment="1">
      <alignment vertical="top" wrapText="1"/>
    </xf>
    <xf numFmtId="0" fontId="75" fillId="0" borderId="22" xfId="126" applyFont="1" applyBorder="1" applyAlignment="1">
      <alignment vertical="top"/>
    </xf>
    <xf numFmtId="0" fontId="75" fillId="0" borderId="23" xfId="126" applyFont="1" applyBorder="1" applyAlignment="1">
      <alignment vertical="top" wrapText="1"/>
    </xf>
    <xf numFmtId="0" fontId="67" fillId="0" borderId="20" xfId="126" applyFont="1" applyBorder="1" applyAlignment="1">
      <alignment vertical="top"/>
    </xf>
    <xf numFmtId="0" fontId="67" fillId="0" borderId="21" xfId="126" applyFont="1" applyBorder="1" applyAlignment="1">
      <alignment vertical="top" wrapText="1"/>
    </xf>
    <xf numFmtId="0" fontId="67" fillId="27" borderId="24" xfId="126" applyFont="1" applyFill="1" applyBorder="1" applyAlignment="1">
      <alignment vertical="top"/>
    </xf>
    <xf numFmtId="0" fontId="67" fillId="27" borderId="25" xfId="126" applyFont="1" applyFill="1" applyBorder="1" applyAlignment="1">
      <alignment vertical="top" wrapText="1"/>
    </xf>
    <xf numFmtId="0" fontId="62" fillId="0" borderId="0" xfId="126" applyFont="1" applyAlignment="1">
      <alignment vertical="top"/>
    </xf>
    <xf numFmtId="0" fontId="62" fillId="0" borderId="26" xfId="126" applyFont="1" applyBorder="1" applyAlignment="1">
      <alignment vertical="top"/>
    </xf>
    <xf numFmtId="0" fontId="62" fillId="0" borderId="27" xfId="126" applyFont="1" applyBorder="1" applyAlignment="1">
      <alignment vertical="top"/>
    </xf>
    <xf numFmtId="0" fontId="62" fillId="0" borderId="20" xfId="126" applyFont="1" applyBorder="1" applyAlignment="1">
      <alignment wrapText="1"/>
    </xf>
    <xf numFmtId="0" fontId="67" fillId="26" borderId="23" xfId="126" applyFont="1" applyFill="1" applyBorder="1" applyAlignment="1">
      <alignment vertical="top" wrapText="1"/>
    </xf>
    <xf numFmtId="0" fontId="67" fillId="0" borderId="28" xfId="126" applyFont="1" applyBorder="1" applyAlignment="1">
      <alignment vertical="top"/>
    </xf>
    <xf numFmtId="0" fontId="67" fillId="0" borderId="0" xfId="126" applyFont="1" applyBorder="1" applyAlignment="1">
      <alignment vertical="top" wrapText="1"/>
    </xf>
    <xf numFmtId="0" fontId="67" fillId="27" borderId="29" xfId="126" applyFont="1" applyFill="1" applyBorder="1" applyAlignment="1">
      <alignment vertical="top"/>
    </xf>
    <xf numFmtId="0" fontId="67" fillId="27" borderId="30" xfId="126" applyFont="1" applyFill="1" applyBorder="1" applyAlignment="1">
      <alignment vertical="top" wrapText="1"/>
    </xf>
    <xf numFmtId="0" fontId="62" fillId="0" borderId="35" xfId="126" applyFont="1" applyBorder="1" applyAlignment="1">
      <alignment vertical="center" wrapText="1"/>
    </xf>
    <xf numFmtId="0" fontId="67" fillId="27" borderId="23" xfId="126" applyFont="1" applyFill="1" applyBorder="1" applyAlignment="1">
      <alignment vertical="top" wrapText="1"/>
    </xf>
    <xf numFmtId="0" fontId="61" fillId="0" borderId="0" xfId="126" applyFont="1" applyAlignment="1">
      <alignment vertical="top" wrapText="1"/>
    </xf>
    <xf numFmtId="41" fontId="62" fillId="0" borderId="38" xfId="126" applyNumberFormat="1" applyFont="1" applyBorder="1"/>
    <xf numFmtId="41" fontId="62" fillId="0" borderId="38" xfId="126" applyNumberFormat="1" applyFont="1" applyBorder="1" applyAlignment="1">
      <alignment vertical="justify"/>
    </xf>
    <xf numFmtId="41" fontId="62" fillId="0" borderId="15" xfId="126" applyNumberFormat="1" applyFont="1" applyBorder="1" applyAlignment="1">
      <alignment vertical="justify"/>
    </xf>
    <xf numFmtId="3" fontId="62" fillId="0" borderId="36" xfId="126" applyNumberFormat="1" applyFont="1" applyBorder="1" applyAlignment="1">
      <alignment horizontal="center" vertical="top"/>
    </xf>
    <xf numFmtId="3" fontId="62" fillId="0" borderId="3" xfId="126" applyNumberFormat="1" applyFont="1" applyBorder="1" applyAlignment="1">
      <alignment horizontal="center" vertical="top"/>
    </xf>
    <xf numFmtId="3" fontId="62" fillId="0" borderId="37" xfId="126" applyNumberFormat="1" applyFont="1" applyBorder="1" applyAlignment="1">
      <alignment horizontal="center" vertical="top"/>
    </xf>
    <xf numFmtId="0" fontId="62" fillId="0" borderId="16" xfId="126" applyFont="1" applyBorder="1" applyAlignment="1">
      <alignment horizontal="center" vertical="justify" wrapText="1"/>
    </xf>
    <xf numFmtId="49" fontId="65" fillId="0" borderId="0" xfId="0" applyNumberFormat="1" applyFont="1" applyAlignment="1">
      <alignment horizontal="left" wrapText="1"/>
    </xf>
    <xf numFmtId="49" fontId="63" fillId="31" borderId="0" xfId="0" applyNumberFormat="1" applyFont="1" applyFill="1" applyAlignment="1">
      <alignment horizontal="center"/>
    </xf>
  </cellXfs>
  <cellStyles count="193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20% - Акцент1" xfId="13" xr:uid="{00000000-0005-0000-0000-00000C000000}"/>
    <cellStyle name="20% - Акцент1 2" xfId="14" xr:uid="{00000000-0005-0000-0000-00000D000000}"/>
    <cellStyle name="20% - Акцент2" xfId="15" xr:uid="{00000000-0005-0000-0000-00000E000000}"/>
    <cellStyle name="20% - Акцент2 2" xfId="16" xr:uid="{00000000-0005-0000-0000-00000F000000}"/>
    <cellStyle name="20% - Акцент3" xfId="17" xr:uid="{00000000-0005-0000-0000-000010000000}"/>
    <cellStyle name="20% - Акцент3 2" xfId="18" xr:uid="{00000000-0005-0000-0000-000011000000}"/>
    <cellStyle name="20% - Акцент4" xfId="19" xr:uid="{00000000-0005-0000-0000-000012000000}"/>
    <cellStyle name="20% - Акцент4 2" xfId="20" xr:uid="{00000000-0005-0000-0000-000013000000}"/>
    <cellStyle name="20% - Акцент5" xfId="21" xr:uid="{00000000-0005-0000-0000-000014000000}"/>
    <cellStyle name="20% - Акцент5 2" xfId="22" xr:uid="{00000000-0005-0000-0000-000015000000}"/>
    <cellStyle name="20% - Акцент6" xfId="23" xr:uid="{00000000-0005-0000-0000-000016000000}"/>
    <cellStyle name="20% - Акцент6 2" xfId="24" xr:uid="{00000000-0005-0000-0000-000017000000}"/>
    <cellStyle name="40% - Accent1 2" xfId="25" xr:uid="{00000000-0005-0000-0000-000018000000}"/>
    <cellStyle name="40% - Accent1 3" xfId="26" xr:uid="{00000000-0005-0000-0000-000019000000}"/>
    <cellStyle name="40% - Accent2 2" xfId="27" xr:uid="{00000000-0005-0000-0000-00001A000000}"/>
    <cellStyle name="40% - Accent2 3" xfId="28" xr:uid="{00000000-0005-0000-0000-00001B000000}"/>
    <cellStyle name="40% - Accent3 2" xfId="29" xr:uid="{00000000-0005-0000-0000-00001C000000}"/>
    <cellStyle name="40% - Accent3 3" xfId="30" xr:uid="{00000000-0005-0000-0000-00001D000000}"/>
    <cellStyle name="40% - Accent4 2" xfId="31" xr:uid="{00000000-0005-0000-0000-00001E000000}"/>
    <cellStyle name="40% - Accent4 3" xfId="32" xr:uid="{00000000-0005-0000-0000-00001F000000}"/>
    <cellStyle name="40% - Accent5 2" xfId="33" xr:uid="{00000000-0005-0000-0000-000020000000}"/>
    <cellStyle name="40% - Accent5 3" xfId="34" xr:uid="{00000000-0005-0000-0000-000021000000}"/>
    <cellStyle name="40% - Accent6 2" xfId="35" xr:uid="{00000000-0005-0000-0000-000022000000}"/>
    <cellStyle name="40% - Accent6 3" xfId="36" xr:uid="{00000000-0005-0000-0000-000023000000}"/>
    <cellStyle name="40% - Акцент1" xfId="37" xr:uid="{00000000-0005-0000-0000-000024000000}"/>
    <cellStyle name="40% - Акцент1 2" xfId="38" xr:uid="{00000000-0005-0000-0000-000025000000}"/>
    <cellStyle name="40% - Акцент2" xfId="39" xr:uid="{00000000-0005-0000-0000-000026000000}"/>
    <cellStyle name="40% - Акцент2 2" xfId="40" xr:uid="{00000000-0005-0000-0000-000027000000}"/>
    <cellStyle name="40% - Акцент3" xfId="41" xr:uid="{00000000-0005-0000-0000-000028000000}"/>
    <cellStyle name="40% - Акцент3 2" xfId="42" xr:uid="{00000000-0005-0000-0000-000029000000}"/>
    <cellStyle name="40% - Акцент4" xfId="43" xr:uid="{00000000-0005-0000-0000-00002A000000}"/>
    <cellStyle name="40% - Акцент4 2" xfId="44" xr:uid="{00000000-0005-0000-0000-00002B000000}"/>
    <cellStyle name="40% - Акцент5" xfId="45" xr:uid="{00000000-0005-0000-0000-00002C000000}"/>
    <cellStyle name="40% - Акцент5 2" xfId="46" xr:uid="{00000000-0005-0000-0000-00002D000000}"/>
    <cellStyle name="40% - Акцент6" xfId="47" xr:uid="{00000000-0005-0000-0000-00002E000000}"/>
    <cellStyle name="40% - Акцент6 2" xfId="48" xr:uid="{00000000-0005-0000-0000-00002F000000}"/>
    <cellStyle name="60% - Accent1 2" xfId="49" xr:uid="{00000000-0005-0000-0000-000030000000}"/>
    <cellStyle name="60% - Accent2 2" xfId="50" xr:uid="{00000000-0005-0000-0000-000031000000}"/>
    <cellStyle name="60% - Accent3 2" xfId="51" xr:uid="{00000000-0005-0000-0000-000032000000}"/>
    <cellStyle name="60% - Accent4 2" xfId="52" xr:uid="{00000000-0005-0000-0000-000033000000}"/>
    <cellStyle name="60% - Accent5 2" xfId="53" xr:uid="{00000000-0005-0000-0000-000034000000}"/>
    <cellStyle name="60% - Accent6 2" xfId="54" xr:uid="{00000000-0005-0000-0000-000035000000}"/>
    <cellStyle name="60% - Акцент1" xfId="55" xr:uid="{00000000-0005-0000-0000-000036000000}"/>
    <cellStyle name="60% - Акцент1 2" xfId="56" xr:uid="{00000000-0005-0000-0000-000037000000}"/>
    <cellStyle name="60% - Акцент2" xfId="57" xr:uid="{00000000-0005-0000-0000-000038000000}"/>
    <cellStyle name="60% - Акцент2 2" xfId="58" xr:uid="{00000000-0005-0000-0000-000039000000}"/>
    <cellStyle name="60% - Акцент3" xfId="59" xr:uid="{00000000-0005-0000-0000-00003A000000}"/>
    <cellStyle name="60% - Акцент3 2" xfId="60" xr:uid="{00000000-0005-0000-0000-00003B000000}"/>
    <cellStyle name="60% - Акцент4" xfId="61" xr:uid="{00000000-0005-0000-0000-00003C000000}"/>
    <cellStyle name="60% - Акцент4 2" xfId="62" xr:uid="{00000000-0005-0000-0000-00003D000000}"/>
    <cellStyle name="60% - Акцент5" xfId="63" xr:uid="{00000000-0005-0000-0000-00003E000000}"/>
    <cellStyle name="60% - Акцент5 2" xfId="64" xr:uid="{00000000-0005-0000-0000-00003F000000}"/>
    <cellStyle name="60% - Акцент6" xfId="65" xr:uid="{00000000-0005-0000-0000-000040000000}"/>
    <cellStyle name="60% - Акцент6 2" xfId="66" xr:uid="{00000000-0005-0000-0000-000041000000}"/>
    <cellStyle name="Accent1 2" xfId="67" xr:uid="{00000000-0005-0000-0000-000042000000}"/>
    <cellStyle name="Accent2 2" xfId="68" xr:uid="{00000000-0005-0000-0000-000043000000}"/>
    <cellStyle name="Accent3 2" xfId="69" xr:uid="{00000000-0005-0000-0000-000044000000}"/>
    <cellStyle name="Accent4 2" xfId="70" xr:uid="{00000000-0005-0000-0000-000045000000}"/>
    <cellStyle name="Accent5 2" xfId="71" xr:uid="{00000000-0005-0000-0000-000046000000}"/>
    <cellStyle name="Accent6 2" xfId="72" xr:uid="{00000000-0005-0000-0000-000047000000}"/>
    <cellStyle name="AFE" xfId="73" xr:uid="{00000000-0005-0000-0000-000048000000}"/>
    <cellStyle name="AFE 2" xfId="74" xr:uid="{00000000-0005-0000-0000-000049000000}"/>
    <cellStyle name="AFE 3" xfId="75" xr:uid="{00000000-0005-0000-0000-00004A000000}"/>
    <cellStyle name="AFE 4" xfId="76" xr:uid="{00000000-0005-0000-0000-00004B000000}"/>
    <cellStyle name="AFE 5" xfId="77" xr:uid="{00000000-0005-0000-0000-00004C000000}"/>
    <cellStyle name="AFE_Book1" xfId="78" xr:uid="{00000000-0005-0000-0000-00004D000000}"/>
    <cellStyle name="Bad 2" xfId="79" xr:uid="{00000000-0005-0000-0000-00004E000000}"/>
    <cellStyle name="Calculation 2" xfId="80" xr:uid="{00000000-0005-0000-0000-00004F000000}"/>
    <cellStyle name="Check Cell 2" xfId="81" xr:uid="{00000000-0005-0000-0000-000050000000}"/>
    <cellStyle name="Comma 2" xfId="82" xr:uid="{00000000-0005-0000-0000-000051000000}"/>
    <cellStyle name="Comma 2 2" xfId="83" xr:uid="{00000000-0005-0000-0000-000052000000}"/>
    <cellStyle name="Comma 2 2 2" xfId="84" xr:uid="{00000000-0005-0000-0000-000053000000}"/>
    <cellStyle name="Comma 2 3" xfId="85" xr:uid="{00000000-0005-0000-0000-000054000000}"/>
    <cellStyle name="Comma 2 4" xfId="86" xr:uid="{00000000-0005-0000-0000-000055000000}"/>
    <cellStyle name="Comma 2 4 2" xfId="87" xr:uid="{00000000-0005-0000-0000-000056000000}"/>
    <cellStyle name="Comma 2 5" xfId="88" xr:uid="{00000000-0005-0000-0000-000057000000}"/>
    <cellStyle name="Comma 3" xfId="89" xr:uid="{00000000-0005-0000-0000-000058000000}"/>
    <cellStyle name="Comma 3 2" xfId="90" xr:uid="{00000000-0005-0000-0000-000059000000}"/>
    <cellStyle name="Comma 3 2 2" xfId="91" xr:uid="{00000000-0005-0000-0000-00005A000000}"/>
    <cellStyle name="Comma 3 3" xfId="92" xr:uid="{00000000-0005-0000-0000-00005B000000}"/>
    <cellStyle name="Comma 4" xfId="93" xr:uid="{00000000-0005-0000-0000-00005C000000}"/>
    <cellStyle name="Comma 4 2" xfId="94" xr:uid="{00000000-0005-0000-0000-00005D000000}"/>
    <cellStyle name="Comma 5" xfId="95" xr:uid="{00000000-0005-0000-0000-00005E000000}"/>
    <cellStyle name="Comma 5 2" xfId="96" xr:uid="{00000000-0005-0000-0000-00005F000000}"/>
    <cellStyle name="Date" xfId="97" xr:uid="{00000000-0005-0000-0000-000060000000}"/>
    <cellStyle name="EYHeader1" xfId="98" xr:uid="{00000000-0005-0000-0000-000061000000}"/>
    <cellStyle name="Euro" xfId="99" xr:uid="{00000000-0005-0000-0000-000062000000}"/>
    <cellStyle name="Euro 2" xfId="100" xr:uid="{00000000-0005-0000-0000-000063000000}"/>
    <cellStyle name="Explanatory Text 2" xfId="101" xr:uid="{00000000-0005-0000-0000-000064000000}"/>
    <cellStyle name="Fixed" xfId="102" xr:uid="{00000000-0005-0000-0000-000065000000}"/>
    <cellStyle name="Good" xfId="103" builtinId="26"/>
    <cellStyle name="Good 2" xfId="104" xr:uid="{00000000-0005-0000-0000-000067000000}"/>
    <cellStyle name="Heading 1 2" xfId="105" xr:uid="{00000000-0005-0000-0000-000068000000}"/>
    <cellStyle name="Heading 2 2" xfId="106" xr:uid="{00000000-0005-0000-0000-000069000000}"/>
    <cellStyle name="Heading 3 2" xfId="107" xr:uid="{00000000-0005-0000-0000-00006A000000}"/>
    <cellStyle name="Heading 4 2" xfId="108" xr:uid="{00000000-0005-0000-0000-00006B000000}"/>
    <cellStyle name="Input 2" xfId="109" xr:uid="{00000000-0005-0000-0000-00006C000000}"/>
    <cellStyle name="Linked Cell 2" xfId="110" xr:uid="{00000000-0005-0000-0000-00006D000000}"/>
    <cellStyle name="Neutral 2" xfId="111" xr:uid="{00000000-0005-0000-0000-00006E000000}"/>
    <cellStyle name="Normal" xfId="0" builtinId="0"/>
    <cellStyle name="Normal 2" xfId="112" xr:uid="{00000000-0005-0000-0000-000070000000}"/>
    <cellStyle name="Normal 2 2" xfId="113" xr:uid="{00000000-0005-0000-0000-000071000000}"/>
    <cellStyle name="Normal 2 2 2" xfId="114" xr:uid="{00000000-0005-0000-0000-000072000000}"/>
    <cellStyle name="Normal 2 3" xfId="115" xr:uid="{00000000-0005-0000-0000-000073000000}"/>
    <cellStyle name="Normal 2_ATD_2012_1Q._2" xfId="116" xr:uid="{00000000-0005-0000-0000-000074000000}"/>
    <cellStyle name="Normal 3" xfId="117" xr:uid="{00000000-0005-0000-0000-000075000000}"/>
    <cellStyle name="Normal 3 2" xfId="118" xr:uid="{00000000-0005-0000-0000-000076000000}"/>
    <cellStyle name="Normal 3 3" xfId="119" xr:uid="{00000000-0005-0000-0000-000077000000}"/>
    <cellStyle name="Normal 3_ATD_2012_1Q._2" xfId="120" xr:uid="{00000000-0005-0000-0000-000078000000}"/>
    <cellStyle name="Normal 4" xfId="121" xr:uid="{00000000-0005-0000-0000-000079000000}"/>
    <cellStyle name="Normal 5" xfId="122" xr:uid="{00000000-0005-0000-0000-00007A000000}"/>
    <cellStyle name="Normal 5 2" xfId="123" xr:uid="{00000000-0005-0000-0000-00007B000000}"/>
    <cellStyle name="Normal 5_grafiki" xfId="124" xr:uid="{00000000-0005-0000-0000-00007C000000}"/>
    <cellStyle name="Normal 6" xfId="125" xr:uid="{00000000-0005-0000-0000-00007D000000}"/>
    <cellStyle name="Normal_Copy of veidlapas_gp_bilance_pelna&amp;zaudejumu_apr" xfId="126" xr:uid="{00000000-0005-0000-0000-00007E000000}"/>
    <cellStyle name="Note 2" xfId="127" xr:uid="{00000000-0005-0000-0000-00007F000000}"/>
    <cellStyle name="Note 2 2" xfId="128" xr:uid="{00000000-0005-0000-0000-000080000000}"/>
    <cellStyle name="Note 3" xfId="129" xr:uid="{00000000-0005-0000-0000-000081000000}"/>
    <cellStyle name="Output 2" xfId="130" xr:uid="{00000000-0005-0000-0000-000082000000}"/>
    <cellStyle name="Parastais_b-nekustip" xfId="131" xr:uid="{00000000-0005-0000-0000-000083000000}"/>
    <cellStyle name="Percent 2" xfId="132" xr:uid="{00000000-0005-0000-0000-000084000000}"/>
    <cellStyle name="Percent 3" xfId="133" xr:uid="{00000000-0005-0000-0000-000085000000}"/>
    <cellStyle name="Percent 3 2" xfId="134" xr:uid="{00000000-0005-0000-0000-000086000000}"/>
    <cellStyle name="Percent 3 3" xfId="135" xr:uid="{00000000-0005-0000-0000-000087000000}"/>
    <cellStyle name="Percent 3 4" xfId="136" xr:uid="{00000000-0005-0000-0000-000088000000}"/>
    <cellStyle name="Percent 4" xfId="137" xr:uid="{00000000-0005-0000-0000-000089000000}"/>
    <cellStyle name="Percent 4 2" xfId="138" xr:uid="{00000000-0005-0000-0000-00008A000000}"/>
    <cellStyle name="Percent 5" xfId="139" xr:uid="{00000000-0005-0000-0000-00008B000000}"/>
    <cellStyle name="Style 1" xfId="140" xr:uid="{00000000-0005-0000-0000-00008C000000}"/>
    <cellStyle name="Text" xfId="141" xr:uid="{00000000-0005-0000-0000-00008D000000}"/>
    <cellStyle name="Title 2" xfId="142" xr:uid="{00000000-0005-0000-0000-00008E000000}"/>
    <cellStyle name="Total 2" xfId="143" xr:uid="{00000000-0005-0000-0000-00008F000000}"/>
    <cellStyle name="Warning Text 2" xfId="144" xr:uid="{00000000-0005-0000-0000-000090000000}"/>
    <cellStyle name="Акцент1" xfId="145" xr:uid="{00000000-0005-0000-0000-000091000000}"/>
    <cellStyle name="Акцент1 2" xfId="146" xr:uid="{00000000-0005-0000-0000-000092000000}"/>
    <cellStyle name="Акцент2" xfId="147" xr:uid="{00000000-0005-0000-0000-000093000000}"/>
    <cellStyle name="Акцент2 2" xfId="148" xr:uid="{00000000-0005-0000-0000-000094000000}"/>
    <cellStyle name="Акцент3" xfId="149" xr:uid="{00000000-0005-0000-0000-000095000000}"/>
    <cellStyle name="Акцент3 2" xfId="150" xr:uid="{00000000-0005-0000-0000-000096000000}"/>
    <cellStyle name="Акцент4" xfId="151" xr:uid="{00000000-0005-0000-0000-000097000000}"/>
    <cellStyle name="Акцент4 2" xfId="152" xr:uid="{00000000-0005-0000-0000-000098000000}"/>
    <cellStyle name="Акцент5" xfId="153" xr:uid="{00000000-0005-0000-0000-000099000000}"/>
    <cellStyle name="Акцент5 2" xfId="154" xr:uid="{00000000-0005-0000-0000-00009A000000}"/>
    <cellStyle name="Акцент6" xfId="155" xr:uid="{00000000-0005-0000-0000-00009B000000}"/>
    <cellStyle name="Акцент6 2" xfId="156" xr:uid="{00000000-0005-0000-0000-00009C000000}"/>
    <cellStyle name="Ввод " xfId="157" xr:uid="{00000000-0005-0000-0000-00009D000000}"/>
    <cellStyle name="Ввод  2" xfId="158" xr:uid="{00000000-0005-0000-0000-00009E000000}"/>
    <cellStyle name="Вывод" xfId="159" xr:uid="{00000000-0005-0000-0000-00009F000000}"/>
    <cellStyle name="Вывод 2" xfId="160" xr:uid="{00000000-0005-0000-0000-0000A0000000}"/>
    <cellStyle name="Вычисление" xfId="161" xr:uid="{00000000-0005-0000-0000-0000A1000000}"/>
    <cellStyle name="Вычисление 2" xfId="162" xr:uid="{00000000-0005-0000-0000-0000A2000000}"/>
    <cellStyle name="Заголовок 1" xfId="163" xr:uid="{00000000-0005-0000-0000-0000A3000000}"/>
    <cellStyle name="Заголовок 1 2" xfId="164" xr:uid="{00000000-0005-0000-0000-0000A4000000}"/>
    <cellStyle name="Заголовок 2" xfId="165" xr:uid="{00000000-0005-0000-0000-0000A5000000}"/>
    <cellStyle name="Заголовок 2 2" xfId="166" xr:uid="{00000000-0005-0000-0000-0000A6000000}"/>
    <cellStyle name="Заголовок 3" xfId="167" xr:uid="{00000000-0005-0000-0000-0000A7000000}"/>
    <cellStyle name="Заголовок 3 2" xfId="168" xr:uid="{00000000-0005-0000-0000-0000A8000000}"/>
    <cellStyle name="Заголовок 4" xfId="169" xr:uid="{00000000-0005-0000-0000-0000A9000000}"/>
    <cellStyle name="Заголовок 4 2" xfId="170" xr:uid="{00000000-0005-0000-0000-0000AA000000}"/>
    <cellStyle name="Итог" xfId="171" xr:uid="{00000000-0005-0000-0000-0000AB000000}"/>
    <cellStyle name="Итог 2" xfId="172" xr:uid="{00000000-0005-0000-0000-0000AC000000}"/>
    <cellStyle name="Контрольная ячейка" xfId="173" xr:uid="{00000000-0005-0000-0000-0000AD000000}"/>
    <cellStyle name="Контрольная ячейка 2" xfId="174" xr:uid="{00000000-0005-0000-0000-0000AE000000}"/>
    <cellStyle name="Название" xfId="175" xr:uid="{00000000-0005-0000-0000-0000AF000000}"/>
    <cellStyle name="Название 2" xfId="176" xr:uid="{00000000-0005-0000-0000-0000B0000000}"/>
    <cellStyle name="Нейтральный" xfId="177" xr:uid="{00000000-0005-0000-0000-0000B1000000}"/>
    <cellStyle name="Нейтральный 2" xfId="178" xr:uid="{00000000-0005-0000-0000-0000B2000000}"/>
    <cellStyle name="Плохой" xfId="179" xr:uid="{00000000-0005-0000-0000-0000B3000000}"/>
    <cellStyle name="Плохой 2" xfId="180" xr:uid="{00000000-0005-0000-0000-0000B4000000}"/>
    <cellStyle name="Пояснение" xfId="181" xr:uid="{00000000-0005-0000-0000-0000B5000000}"/>
    <cellStyle name="Пояснение 2" xfId="182" xr:uid="{00000000-0005-0000-0000-0000B6000000}"/>
    <cellStyle name="Примечание" xfId="183" xr:uid="{00000000-0005-0000-0000-0000B7000000}"/>
    <cellStyle name="Примечание 2" xfId="184" xr:uid="{00000000-0005-0000-0000-0000B8000000}"/>
    <cellStyle name="Примечание 3" xfId="185" xr:uid="{00000000-0005-0000-0000-0000B9000000}"/>
    <cellStyle name="Примечание_2011_12_22_inv_budz_2012_v3" xfId="186" xr:uid="{00000000-0005-0000-0000-0000BA000000}"/>
    <cellStyle name="Связанная ячейка" xfId="187" xr:uid="{00000000-0005-0000-0000-0000BB000000}"/>
    <cellStyle name="Связанная ячейка 2" xfId="188" xr:uid="{00000000-0005-0000-0000-0000BC000000}"/>
    <cellStyle name="Текст предупреждения" xfId="189" xr:uid="{00000000-0005-0000-0000-0000BD000000}"/>
    <cellStyle name="Текст предупреждения 2" xfId="190" xr:uid="{00000000-0005-0000-0000-0000BE000000}"/>
    <cellStyle name="Хороший" xfId="191" xr:uid="{00000000-0005-0000-0000-0000BF000000}"/>
    <cellStyle name="Хороший 2" xfId="192" xr:uid="{00000000-0005-0000-0000-0000C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0"/>
  <sheetViews>
    <sheetView tabSelected="1" view="pageBreakPreview" zoomScale="130" zoomScaleNormal="100" zoomScaleSheetLayoutView="130" workbookViewId="0">
      <selection activeCell="D93" sqref="D93"/>
    </sheetView>
  </sheetViews>
  <sheetFormatPr defaultColWidth="9.28515625" defaultRowHeight="15.75"/>
  <cols>
    <col min="1" max="1" width="4.7109375" style="6" customWidth="1"/>
    <col min="2" max="2" width="40.28515625" style="7" customWidth="1"/>
    <col min="3" max="5" width="10" style="6" customWidth="1"/>
    <col min="6" max="7" width="10.28515625" style="6" customWidth="1"/>
    <col min="8" max="8" width="10.5703125" style="6" customWidth="1"/>
    <col min="9" max="16384" width="9.28515625" style="1"/>
  </cols>
  <sheetData>
    <row r="1" spans="1:8">
      <c r="A1" s="12" t="s">
        <v>188</v>
      </c>
    </row>
    <row r="2" spans="1:8">
      <c r="A2" s="64" t="s">
        <v>199</v>
      </c>
      <c r="B2" s="65"/>
    </row>
    <row r="3" spans="1:8" s="3" customFormat="1" ht="27.75" customHeight="1">
      <c r="A3" s="13"/>
      <c r="B3" s="13" t="s">
        <v>178</v>
      </c>
    </row>
    <row r="4" spans="1:8" s="3" customFormat="1" ht="27.75" customHeight="1">
      <c r="A4" s="4"/>
      <c r="B4" s="8"/>
      <c r="C4" s="5"/>
      <c r="D4" s="5"/>
      <c r="E4" s="5"/>
      <c r="F4" s="5"/>
      <c r="G4" s="5"/>
      <c r="H4" s="5"/>
    </row>
    <row r="5" spans="1:8" s="19" customFormat="1" ht="13.5" customHeight="1">
      <c r="A5" s="251" t="s">
        <v>47</v>
      </c>
      <c r="B5" s="251" t="s">
        <v>157</v>
      </c>
      <c r="C5" s="18" t="s">
        <v>3</v>
      </c>
      <c r="D5" s="18"/>
      <c r="E5" s="18"/>
      <c r="F5" s="18" t="s">
        <v>4</v>
      </c>
      <c r="G5" s="18"/>
      <c r="H5" s="45"/>
    </row>
    <row r="6" spans="1:8" s="19" customFormat="1" ht="52.5" customHeight="1">
      <c r="A6" s="251"/>
      <c r="B6" s="251"/>
      <c r="C6" s="20" t="s">
        <v>0</v>
      </c>
      <c r="D6" s="20" t="s">
        <v>1</v>
      </c>
      <c r="E6" s="20" t="s">
        <v>2</v>
      </c>
      <c r="F6" s="20" t="s">
        <v>0</v>
      </c>
      <c r="G6" s="20" t="s">
        <v>1</v>
      </c>
      <c r="H6" s="46" t="s">
        <v>2</v>
      </c>
    </row>
    <row r="7" spans="1:8" s="19" customFormat="1" ht="12.75">
      <c r="A7" s="21"/>
      <c r="B7" s="22" t="s">
        <v>48</v>
      </c>
      <c r="C7" s="67"/>
      <c r="D7" s="68"/>
      <c r="E7" s="69"/>
      <c r="F7" s="67"/>
      <c r="G7" s="68"/>
      <c r="H7" s="69"/>
    </row>
    <row r="8" spans="1:8" s="19" customFormat="1" ht="12.75">
      <c r="A8" s="21" t="s">
        <v>49</v>
      </c>
      <c r="B8" s="22"/>
      <c r="C8" s="67"/>
      <c r="D8" s="68"/>
      <c r="E8" s="69"/>
      <c r="F8" s="67"/>
      <c r="G8" s="68"/>
      <c r="H8" s="69"/>
    </row>
    <row r="9" spans="1:8" s="19" customFormat="1" ht="12.75">
      <c r="A9" s="23" t="s">
        <v>50</v>
      </c>
      <c r="B9" s="24"/>
      <c r="C9" s="61"/>
      <c r="D9" s="62"/>
      <c r="E9" s="63"/>
      <c r="F9" s="61"/>
      <c r="G9" s="62"/>
      <c r="H9" s="63"/>
    </row>
    <row r="10" spans="1:8" s="19" customFormat="1" ht="12.75">
      <c r="A10" s="25" t="s">
        <v>6</v>
      </c>
      <c r="B10" s="26" t="s">
        <v>51</v>
      </c>
      <c r="C10" s="70"/>
      <c r="D10" s="71"/>
      <c r="E10" s="66"/>
      <c r="F10" s="94"/>
      <c r="G10" s="74"/>
      <c r="H10" s="66"/>
    </row>
    <row r="11" spans="1:8" s="19" customFormat="1" ht="25.5">
      <c r="A11" s="219" t="s">
        <v>8</v>
      </c>
      <c r="B11" s="26" t="s">
        <v>52</v>
      </c>
      <c r="C11" s="245">
        <v>582371</v>
      </c>
      <c r="D11" s="187">
        <v>137603</v>
      </c>
      <c r="E11" s="164">
        <v>582371</v>
      </c>
      <c r="F11" s="95">
        <v>504371</v>
      </c>
      <c r="G11" s="19">
        <v>136222</v>
      </c>
      <c r="H11" s="19">
        <v>504371</v>
      </c>
    </row>
    <row r="12" spans="1:8" s="19" customFormat="1" ht="12.75">
      <c r="A12" s="25" t="s">
        <v>9</v>
      </c>
      <c r="B12" s="26" t="s">
        <v>53</v>
      </c>
      <c r="C12" s="194"/>
      <c r="D12" s="195"/>
      <c r="E12" s="72"/>
      <c r="F12" s="96"/>
      <c r="G12" s="49"/>
      <c r="H12" s="38"/>
    </row>
    <row r="13" spans="1:8" s="19" customFormat="1" ht="12.75">
      <c r="A13" s="25" t="s">
        <v>11</v>
      </c>
      <c r="B13" s="26" t="s">
        <v>54</v>
      </c>
      <c r="C13" s="194"/>
      <c r="D13" s="195"/>
      <c r="E13" s="72"/>
      <c r="F13" s="96"/>
      <c r="G13" s="49"/>
      <c r="H13" s="38"/>
    </row>
    <row r="14" spans="1:8" s="19" customFormat="1" ht="12.75" customHeight="1">
      <c r="A14" s="25" t="s">
        <v>12</v>
      </c>
      <c r="B14" s="26" t="s">
        <v>55</v>
      </c>
      <c r="C14" s="207"/>
      <c r="D14" s="208"/>
      <c r="E14" s="73"/>
      <c r="F14" s="97"/>
      <c r="G14" s="98"/>
      <c r="H14" s="99"/>
    </row>
    <row r="15" spans="1:8" s="19" customFormat="1" ht="12.75">
      <c r="A15" s="220" t="s">
        <v>56</v>
      </c>
      <c r="B15" s="221"/>
      <c r="C15" s="200">
        <f t="shared" ref="C15:D15" si="0">SUM(C11:C14)</f>
        <v>582371</v>
      </c>
      <c r="D15" s="200">
        <f t="shared" si="0"/>
        <v>137603</v>
      </c>
      <c r="E15" s="165">
        <f t="shared" ref="E15" si="1">SUM(E11:E14)</f>
        <v>582371</v>
      </c>
      <c r="F15" s="100">
        <f>SUM(F11:F14)</f>
        <v>504371</v>
      </c>
      <c r="G15" s="100">
        <f>SUM(G11:G14)</f>
        <v>136222</v>
      </c>
      <c r="H15" s="101">
        <f t="shared" ref="H15" si="2">SUM(H11:H14)</f>
        <v>504371</v>
      </c>
    </row>
    <row r="16" spans="1:8" s="19" customFormat="1" ht="15" customHeight="1">
      <c r="A16" s="219" t="s">
        <v>6</v>
      </c>
      <c r="B16" s="26" t="s">
        <v>57</v>
      </c>
      <c r="C16" s="207"/>
      <c r="D16" s="208"/>
      <c r="E16" s="166"/>
      <c r="F16" s="97"/>
      <c r="G16" s="98"/>
      <c r="H16" s="99"/>
    </row>
    <row r="17" spans="1:8" s="19" customFormat="1" ht="15" customHeight="1">
      <c r="A17" s="25" t="s">
        <v>8</v>
      </c>
      <c r="B17" s="222" t="s">
        <v>58</v>
      </c>
      <c r="C17" s="246"/>
      <c r="D17" s="247"/>
      <c r="E17" s="167"/>
      <c r="F17" s="102"/>
      <c r="G17" s="103"/>
      <c r="H17" s="104"/>
    </row>
    <row r="18" spans="1:8" s="19" customFormat="1" ht="12.75">
      <c r="A18" s="25" t="s">
        <v>9</v>
      </c>
      <c r="B18" s="26" t="s">
        <v>59</v>
      </c>
      <c r="C18" s="194"/>
      <c r="D18" s="195"/>
      <c r="E18" s="168"/>
      <c r="F18" s="96"/>
      <c r="G18" s="49"/>
      <c r="H18" s="38"/>
    </row>
    <row r="19" spans="1:8" s="19" customFormat="1" ht="12.75">
      <c r="A19" s="219" t="s">
        <v>11</v>
      </c>
      <c r="B19" s="222" t="s">
        <v>60</v>
      </c>
      <c r="C19" s="245">
        <v>229999</v>
      </c>
      <c r="D19" s="187">
        <v>201720</v>
      </c>
      <c r="E19" s="169">
        <v>229999</v>
      </c>
      <c r="F19" s="95">
        <v>230499</v>
      </c>
      <c r="G19" s="19">
        <v>268726</v>
      </c>
      <c r="H19" s="19">
        <v>230499</v>
      </c>
    </row>
    <row r="20" spans="1:8" s="19" customFormat="1" ht="25.5">
      <c r="A20" s="219" t="s">
        <v>12</v>
      </c>
      <c r="B20" s="222" t="s">
        <v>168</v>
      </c>
      <c r="C20" s="198"/>
      <c r="D20" s="187"/>
      <c r="E20" s="170"/>
      <c r="F20" s="105"/>
      <c r="G20" s="19">
        <v>10863</v>
      </c>
      <c r="H20" s="106"/>
    </row>
    <row r="21" spans="1:8" s="19" customFormat="1" ht="12.75">
      <c r="A21" s="219" t="s">
        <v>14</v>
      </c>
      <c r="B21" s="222" t="s">
        <v>61</v>
      </c>
      <c r="C21" s="198"/>
      <c r="D21" s="199">
        <v>1376</v>
      </c>
      <c r="E21" s="171"/>
      <c r="F21" s="105"/>
      <c r="G21" s="107"/>
      <c r="H21" s="106"/>
    </row>
    <row r="22" spans="1:8" s="19" customFormat="1" ht="12.75">
      <c r="A22" s="220" t="s">
        <v>62</v>
      </c>
      <c r="B22" s="221"/>
      <c r="C22" s="200">
        <f>SUM(C18:C21)</f>
        <v>229999</v>
      </c>
      <c r="D22" s="191">
        <f>SUM(D19:D21)</f>
        <v>203096</v>
      </c>
      <c r="E22" s="172">
        <f>SUM(E19:E21)</f>
        <v>229999</v>
      </c>
      <c r="F22" s="100">
        <f>SUM(F19:F21)</f>
        <v>230499</v>
      </c>
      <c r="G22" s="108">
        <f>SUM(G19:G21)</f>
        <v>279589</v>
      </c>
      <c r="H22" s="101">
        <f>SUM(H19:H21)</f>
        <v>230499</v>
      </c>
    </row>
    <row r="23" spans="1:8" s="19" customFormat="1" ht="12.75">
      <c r="A23" s="23" t="s">
        <v>63</v>
      </c>
      <c r="B23" s="24"/>
      <c r="C23" s="82"/>
      <c r="D23" s="83"/>
      <c r="E23" s="121"/>
      <c r="F23" s="61"/>
      <c r="G23" s="62"/>
      <c r="H23" s="63"/>
    </row>
    <row r="24" spans="1:8" s="19" customFormat="1" ht="12.75">
      <c r="A24" s="25"/>
      <c r="B24" s="222" t="s">
        <v>64</v>
      </c>
      <c r="C24" s="79"/>
      <c r="D24" s="80"/>
      <c r="E24" s="106"/>
      <c r="F24" s="109"/>
      <c r="G24" s="110"/>
      <c r="H24" s="84"/>
    </row>
    <row r="25" spans="1:8" s="19" customFormat="1" ht="12.75">
      <c r="A25" s="220" t="s">
        <v>65</v>
      </c>
      <c r="B25" s="221"/>
      <c r="C25" s="78"/>
      <c r="D25" s="81"/>
      <c r="E25" s="101"/>
      <c r="F25" s="111"/>
      <c r="G25" s="112"/>
      <c r="H25" s="85"/>
    </row>
    <row r="26" spans="1:8" s="19" customFormat="1" ht="12.75">
      <c r="A26" s="223" t="s">
        <v>66</v>
      </c>
      <c r="B26" s="24"/>
      <c r="C26" s="82"/>
      <c r="D26" s="83"/>
      <c r="E26" s="121"/>
      <c r="F26" s="61"/>
      <c r="G26" s="62"/>
      <c r="H26" s="63"/>
    </row>
    <row r="27" spans="1:8" s="19" customFormat="1" ht="12.75">
      <c r="A27" s="25"/>
      <c r="B27" s="222" t="s">
        <v>64</v>
      </c>
      <c r="C27" s="79"/>
      <c r="D27" s="80"/>
      <c r="E27" s="106"/>
      <c r="F27" s="109"/>
      <c r="G27" s="110"/>
      <c r="H27" s="84"/>
    </row>
    <row r="28" spans="1:8" s="19" customFormat="1" ht="12.75">
      <c r="A28" s="220" t="s">
        <v>67</v>
      </c>
      <c r="B28" s="221"/>
      <c r="C28" s="78"/>
      <c r="D28" s="81"/>
      <c r="E28" s="101"/>
      <c r="F28" s="111"/>
      <c r="G28" s="112"/>
      <c r="H28" s="85"/>
    </row>
    <row r="29" spans="1:8" s="19" customFormat="1" ht="12.75">
      <c r="A29" s="23" t="s">
        <v>68</v>
      </c>
      <c r="B29" s="24"/>
      <c r="C29" s="82"/>
      <c r="D29" s="83"/>
      <c r="E29" s="121"/>
      <c r="F29" s="61"/>
      <c r="G29" s="62"/>
      <c r="H29" s="63"/>
    </row>
    <row r="30" spans="1:8" s="19" customFormat="1" ht="12.75">
      <c r="A30" s="25" t="s">
        <v>6</v>
      </c>
      <c r="B30" s="222" t="s">
        <v>69</v>
      </c>
      <c r="C30" s="79"/>
      <c r="D30" s="80"/>
      <c r="E30" s="106"/>
      <c r="F30" s="109"/>
      <c r="G30" s="110"/>
      <c r="H30" s="84"/>
    </row>
    <row r="31" spans="1:8" s="19" customFormat="1" ht="12.75">
      <c r="A31" s="25" t="s">
        <v>8</v>
      </c>
      <c r="B31" s="222" t="s">
        <v>70</v>
      </c>
      <c r="C31" s="79"/>
      <c r="D31" s="80"/>
      <c r="E31" s="106"/>
      <c r="F31" s="109"/>
      <c r="G31" s="110"/>
      <c r="H31" s="84"/>
    </row>
    <row r="32" spans="1:8" s="19" customFormat="1" ht="12.75">
      <c r="A32" s="25" t="s">
        <v>9</v>
      </c>
      <c r="B32" s="222" t="s">
        <v>71</v>
      </c>
      <c r="C32" s="79"/>
      <c r="D32" s="80"/>
      <c r="E32" s="106"/>
      <c r="F32" s="109"/>
      <c r="G32" s="110"/>
      <c r="H32" s="84"/>
    </row>
    <row r="33" spans="1:8" s="19" customFormat="1" ht="12.75">
      <c r="A33" s="25" t="s">
        <v>11</v>
      </c>
      <c r="B33" s="222" t="s">
        <v>72</v>
      </c>
      <c r="C33" s="79"/>
      <c r="D33" s="80"/>
      <c r="E33" s="106"/>
      <c r="F33" s="109"/>
      <c r="G33" s="110"/>
      <c r="H33" s="84"/>
    </row>
    <row r="34" spans="1:8" s="19" customFormat="1" ht="12.75">
      <c r="A34" s="25" t="s">
        <v>12</v>
      </c>
      <c r="B34" s="222" t="s">
        <v>73</v>
      </c>
      <c r="C34" s="79"/>
      <c r="D34" s="80"/>
      <c r="E34" s="106"/>
      <c r="F34" s="109"/>
      <c r="G34" s="110"/>
      <c r="H34" s="84"/>
    </row>
    <row r="35" spans="1:8" s="19" customFormat="1" ht="12.75">
      <c r="A35" s="25" t="s">
        <v>14</v>
      </c>
      <c r="B35" s="222" t="s">
        <v>74</v>
      </c>
      <c r="C35" s="79"/>
      <c r="D35" s="80"/>
      <c r="E35" s="106"/>
      <c r="F35" s="109"/>
      <c r="G35" s="110"/>
      <c r="H35" s="84"/>
    </row>
    <row r="36" spans="1:8" s="19" customFormat="1" ht="12.75">
      <c r="A36" s="25" t="s">
        <v>20</v>
      </c>
      <c r="B36" s="26" t="s">
        <v>75</v>
      </c>
      <c r="C36" s="76"/>
      <c r="D36" s="77"/>
      <c r="E36" s="38"/>
      <c r="F36" s="94"/>
      <c r="G36" s="113"/>
      <c r="H36" s="66"/>
    </row>
    <row r="37" spans="1:8" s="19" customFormat="1" ht="25.5">
      <c r="A37" s="224" t="s">
        <v>23</v>
      </c>
      <c r="B37" s="222" t="s">
        <v>76</v>
      </c>
      <c r="C37" s="79"/>
      <c r="D37" s="80"/>
      <c r="E37" s="106"/>
      <c r="F37" s="109"/>
      <c r="G37" s="110"/>
      <c r="H37" s="84"/>
    </row>
    <row r="38" spans="1:8" s="19" customFormat="1" ht="12.75">
      <c r="A38" s="224" t="s">
        <v>25</v>
      </c>
      <c r="B38" s="26" t="s">
        <v>77</v>
      </c>
      <c r="C38" s="76"/>
      <c r="D38" s="77"/>
      <c r="E38" s="38"/>
      <c r="F38" s="94"/>
      <c r="G38" s="113"/>
      <c r="H38" s="66"/>
    </row>
    <row r="39" spans="1:8" s="19" customFormat="1" ht="13.5" thickBot="1">
      <c r="A39" s="225" t="s">
        <v>78</v>
      </c>
      <c r="B39" s="226"/>
      <c r="C39" s="86"/>
      <c r="D39" s="87"/>
      <c r="E39" s="173"/>
      <c r="F39" s="114"/>
      <c r="G39" s="115"/>
      <c r="H39" s="88"/>
    </row>
    <row r="40" spans="1:8" s="19" customFormat="1" ht="12.75">
      <c r="A40" s="227" t="s">
        <v>79</v>
      </c>
      <c r="B40" s="228"/>
      <c r="C40" s="190">
        <f>C15+C22</f>
        <v>812370</v>
      </c>
      <c r="D40" s="190">
        <f>D15+D22</f>
        <v>340699</v>
      </c>
      <c r="E40" s="117">
        <f>E22+E15</f>
        <v>812370</v>
      </c>
      <c r="F40" s="116">
        <f>F15+F22</f>
        <v>734870</v>
      </c>
      <c r="G40" s="116">
        <f>G15+G22</f>
        <v>415811</v>
      </c>
      <c r="H40" s="117">
        <f>H22+H15</f>
        <v>734870</v>
      </c>
    </row>
    <row r="41" spans="1:8" s="19" customFormat="1" ht="12.75">
      <c r="A41" s="23" t="s">
        <v>80</v>
      </c>
      <c r="B41" s="24"/>
      <c r="C41" s="192"/>
      <c r="D41" s="193"/>
      <c r="E41" s="120"/>
      <c r="F41" s="118"/>
      <c r="G41" s="119"/>
      <c r="H41" s="120"/>
    </row>
    <row r="42" spans="1:8" s="19" customFormat="1" ht="12.75">
      <c r="A42" s="23" t="s">
        <v>81</v>
      </c>
      <c r="B42" s="24"/>
      <c r="C42" s="192"/>
      <c r="D42" s="193"/>
      <c r="E42" s="121"/>
      <c r="F42" s="118"/>
      <c r="G42" s="119"/>
      <c r="H42" s="121"/>
    </row>
    <row r="43" spans="1:8" s="19" customFormat="1" ht="12.75">
      <c r="A43" s="25" t="s">
        <v>6</v>
      </c>
      <c r="B43" s="222" t="s">
        <v>82</v>
      </c>
      <c r="C43" s="187">
        <v>42500</v>
      </c>
      <c r="D43" s="187">
        <v>43639</v>
      </c>
      <c r="E43" s="174">
        <v>42500</v>
      </c>
      <c r="F43" s="187">
        <v>46000</v>
      </c>
      <c r="G43" s="187">
        <v>48654</v>
      </c>
      <c r="H43" s="187">
        <v>46000</v>
      </c>
    </row>
    <row r="44" spans="1:8" s="19" customFormat="1" ht="12.75">
      <c r="A44" s="25" t="s">
        <v>8</v>
      </c>
      <c r="B44" s="26" t="s">
        <v>83</v>
      </c>
      <c r="C44" s="194"/>
      <c r="D44" s="195"/>
      <c r="E44" s="38"/>
      <c r="F44" s="96"/>
      <c r="G44" s="49"/>
      <c r="H44" s="38"/>
    </row>
    <row r="45" spans="1:8" s="19" customFormat="1" ht="12.75">
      <c r="A45" s="25" t="s">
        <v>9</v>
      </c>
      <c r="B45" s="27" t="s">
        <v>84</v>
      </c>
      <c r="C45" s="196"/>
      <c r="D45" s="197"/>
      <c r="E45" s="124"/>
      <c r="F45" s="122"/>
      <c r="G45" s="123"/>
      <c r="H45" s="124"/>
    </row>
    <row r="46" spans="1:8" s="19" customFormat="1" ht="12.75">
      <c r="A46" s="25" t="s">
        <v>11</v>
      </c>
      <c r="B46" s="26" t="s">
        <v>85</v>
      </c>
      <c r="C46" s="194"/>
      <c r="D46" s="195"/>
      <c r="E46" s="38"/>
      <c r="F46" s="96"/>
      <c r="G46" s="49"/>
      <c r="H46" s="38"/>
    </row>
    <row r="47" spans="1:8" s="19" customFormat="1" ht="12.75">
      <c r="A47" s="25" t="s">
        <v>12</v>
      </c>
      <c r="B47" s="26" t="s">
        <v>86</v>
      </c>
      <c r="C47" s="194"/>
      <c r="D47" s="195"/>
      <c r="E47" s="38"/>
      <c r="F47" s="96"/>
      <c r="G47" s="49"/>
      <c r="H47" s="38"/>
    </row>
    <row r="48" spans="1:8" s="19" customFormat="1" ht="12.75">
      <c r="A48" s="25" t="s">
        <v>14</v>
      </c>
      <c r="B48" s="222" t="s">
        <v>87</v>
      </c>
      <c r="C48" s="198"/>
      <c r="D48" s="199"/>
      <c r="E48" s="106"/>
      <c r="F48" s="105"/>
      <c r="G48" s="107"/>
      <c r="H48" s="106"/>
    </row>
    <row r="49" spans="1:8" s="19" customFormat="1" ht="12.75">
      <c r="A49" s="220" t="s">
        <v>88</v>
      </c>
      <c r="B49" s="221"/>
      <c r="C49" s="200">
        <f t="shared" ref="C49:D49" si="3">SUM(C43:C48)</f>
        <v>42500</v>
      </c>
      <c r="D49" s="200">
        <f t="shared" si="3"/>
        <v>43639</v>
      </c>
      <c r="E49" s="101">
        <f t="shared" ref="E49" si="4">SUM(E43:E48)</f>
        <v>42500</v>
      </c>
      <c r="F49" s="100">
        <f t="shared" ref="F49:H49" si="5">SUM(F43:F48)</f>
        <v>46000</v>
      </c>
      <c r="G49" s="100">
        <f t="shared" si="5"/>
        <v>48654</v>
      </c>
      <c r="H49" s="101">
        <f t="shared" si="5"/>
        <v>46000</v>
      </c>
    </row>
    <row r="50" spans="1:8" s="19" customFormat="1" ht="12.75">
      <c r="A50" s="23" t="s">
        <v>89</v>
      </c>
      <c r="B50" s="24"/>
      <c r="C50" s="192"/>
      <c r="D50" s="193"/>
      <c r="E50" s="121"/>
      <c r="F50" s="118"/>
      <c r="G50" s="119"/>
      <c r="H50" s="121"/>
    </row>
    <row r="51" spans="1:8" s="19" customFormat="1" ht="12.75">
      <c r="A51" s="25"/>
      <c r="B51" s="222" t="s">
        <v>64</v>
      </c>
      <c r="C51" s="198"/>
      <c r="D51" s="199"/>
      <c r="E51" s="106"/>
      <c r="F51" s="105"/>
      <c r="G51" s="107"/>
      <c r="H51" s="106"/>
    </row>
    <row r="52" spans="1:8" s="19" customFormat="1" ht="12.75">
      <c r="A52" s="220" t="s">
        <v>90</v>
      </c>
      <c r="B52" s="221"/>
      <c r="C52" s="200"/>
      <c r="D52" s="191"/>
      <c r="E52" s="175"/>
      <c r="F52" s="111"/>
      <c r="G52" s="112"/>
      <c r="H52" s="89"/>
    </row>
    <row r="53" spans="1:8" s="19" customFormat="1" ht="12.75">
      <c r="A53" s="23" t="s">
        <v>91</v>
      </c>
      <c r="B53" s="24"/>
      <c r="C53" s="201"/>
      <c r="D53" s="202"/>
      <c r="E53" s="148"/>
      <c r="F53" s="125"/>
      <c r="G53" s="126"/>
      <c r="H53" s="127"/>
    </row>
    <row r="54" spans="1:8" s="19" customFormat="1" ht="12.75">
      <c r="A54" s="25" t="s">
        <v>6</v>
      </c>
      <c r="B54" s="26" t="s">
        <v>92</v>
      </c>
      <c r="C54" s="203">
        <v>5000</v>
      </c>
      <c r="D54" s="204">
        <v>1077</v>
      </c>
      <c r="E54" s="128">
        <v>5000</v>
      </c>
      <c r="F54" s="203">
        <v>5000</v>
      </c>
      <c r="G54" s="187">
        <v>9054</v>
      </c>
      <c r="H54" s="128">
        <v>5000</v>
      </c>
    </row>
    <row r="55" spans="1:8" s="19" customFormat="1" ht="12.75">
      <c r="A55" s="25" t="s">
        <v>8</v>
      </c>
      <c r="B55" s="26" t="s">
        <v>93</v>
      </c>
      <c r="C55" s="203"/>
      <c r="D55" s="204"/>
      <c r="E55" s="128"/>
      <c r="F55" s="203"/>
      <c r="G55" s="187"/>
      <c r="H55" s="128"/>
    </row>
    <row r="56" spans="1:8" s="19" customFormat="1" ht="12.75">
      <c r="A56" s="25" t="s">
        <v>9</v>
      </c>
      <c r="B56" s="26" t="s">
        <v>94</v>
      </c>
      <c r="C56" s="203"/>
      <c r="D56" s="204"/>
      <c r="E56" s="128"/>
      <c r="F56" s="203"/>
      <c r="G56" s="187"/>
      <c r="H56" s="128"/>
    </row>
    <row r="57" spans="1:8" s="19" customFormat="1" ht="12.75">
      <c r="A57" s="25" t="s">
        <v>11</v>
      </c>
      <c r="B57" s="26" t="s">
        <v>95</v>
      </c>
      <c r="C57" s="203">
        <v>1525000</v>
      </c>
      <c r="D57" s="204">
        <v>2457</v>
      </c>
      <c r="E57" s="128">
        <f>1553000-28000</f>
        <v>1525000</v>
      </c>
      <c r="F57" s="203">
        <v>1030860</v>
      </c>
      <c r="G57" s="187">
        <v>1572527</v>
      </c>
      <c r="H57" s="128">
        <v>1030860</v>
      </c>
    </row>
    <row r="58" spans="1:8" s="19" customFormat="1" ht="12.75">
      <c r="A58" s="25" t="s">
        <v>12</v>
      </c>
      <c r="B58" s="27" t="s">
        <v>96</v>
      </c>
      <c r="C58" s="203"/>
      <c r="D58" s="204"/>
      <c r="E58" s="128"/>
      <c r="F58" s="203"/>
      <c r="G58" s="187"/>
      <c r="H58" s="128"/>
    </row>
    <row r="59" spans="1:8" s="19" customFormat="1" ht="11.25" customHeight="1">
      <c r="A59" s="25" t="s">
        <v>14</v>
      </c>
      <c r="B59" s="27" t="s">
        <v>97</v>
      </c>
      <c r="C59" s="203"/>
      <c r="D59" s="204"/>
      <c r="E59" s="128"/>
      <c r="F59" s="203"/>
      <c r="G59" s="187"/>
      <c r="H59" s="128"/>
    </row>
    <row r="60" spans="1:8" s="19" customFormat="1" ht="12.75">
      <c r="A60" s="25" t="s">
        <v>20</v>
      </c>
      <c r="B60" s="26" t="s">
        <v>98</v>
      </c>
      <c r="C60" s="203">
        <v>28000</v>
      </c>
      <c r="D60" s="204">
        <v>103209</v>
      </c>
      <c r="E60" s="128">
        <v>28000</v>
      </c>
      <c r="F60" s="203">
        <v>35000</v>
      </c>
      <c r="G60" s="187">
        <v>59030</v>
      </c>
      <c r="H60" s="128">
        <v>35000</v>
      </c>
    </row>
    <row r="61" spans="1:8" s="19" customFormat="1" ht="12.75">
      <c r="A61" s="224" t="s">
        <v>23</v>
      </c>
      <c r="B61" s="26" t="s">
        <v>99</v>
      </c>
      <c r="C61" s="205"/>
      <c r="D61" s="206"/>
      <c r="E61" s="128"/>
      <c r="F61" s="129"/>
      <c r="G61" s="48"/>
      <c r="H61" s="130"/>
    </row>
    <row r="62" spans="1:8" s="19" customFormat="1" ht="12.75">
      <c r="A62" s="220" t="s">
        <v>100</v>
      </c>
      <c r="B62" s="221"/>
      <c r="C62" s="200">
        <f t="shared" ref="C62:D62" si="6">SUM(C54:C61)</f>
        <v>1558000</v>
      </c>
      <c r="D62" s="191">
        <f t="shared" si="6"/>
        <v>106743</v>
      </c>
      <c r="E62" s="176">
        <f t="shared" ref="E62" si="7">SUM(E54:E61)</f>
        <v>1558000</v>
      </c>
      <c r="F62" s="100">
        <f t="shared" ref="F62:G62" si="8">SUM(F54:F61)</f>
        <v>1070860</v>
      </c>
      <c r="G62" s="108">
        <f t="shared" si="8"/>
        <v>1640611</v>
      </c>
      <c r="H62" s="131">
        <f>SUM(H54:H61)</f>
        <v>1070860</v>
      </c>
    </row>
    <row r="63" spans="1:8" s="19" customFormat="1" ht="12.75">
      <c r="A63" s="23" t="s">
        <v>101</v>
      </c>
      <c r="B63" s="24"/>
      <c r="C63" s="192"/>
      <c r="D63" s="193"/>
      <c r="E63" s="177"/>
      <c r="F63" s="118"/>
      <c r="G63" s="119"/>
      <c r="H63" s="121"/>
    </row>
    <row r="64" spans="1:8" s="19" customFormat="1" ht="12.75">
      <c r="A64" s="25" t="s">
        <v>6</v>
      </c>
      <c r="B64" s="26" t="s">
        <v>102</v>
      </c>
      <c r="C64" s="207"/>
      <c r="D64" s="208"/>
      <c r="E64" s="178"/>
      <c r="F64" s="97"/>
      <c r="G64" s="98"/>
      <c r="H64" s="99"/>
    </row>
    <row r="65" spans="1:8" s="19" customFormat="1" ht="12.75">
      <c r="A65" s="25" t="s">
        <v>8</v>
      </c>
      <c r="B65" s="26" t="s">
        <v>75</v>
      </c>
      <c r="C65" s="194"/>
      <c r="D65" s="195"/>
      <c r="E65" s="179"/>
      <c r="F65" s="96"/>
      <c r="G65" s="49"/>
      <c r="H65" s="38"/>
    </row>
    <row r="66" spans="1:8" s="19" customFormat="1" ht="12.75">
      <c r="A66" s="25" t="s">
        <v>9</v>
      </c>
      <c r="B66" s="222" t="s">
        <v>103</v>
      </c>
      <c r="C66" s="198"/>
      <c r="D66" s="199"/>
      <c r="E66" s="171"/>
      <c r="F66" s="105"/>
      <c r="G66" s="107"/>
      <c r="H66" s="106"/>
    </row>
    <row r="67" spans="1:8" s="19" customFormat="1" ht="12.75">
      <c r="A67" s="25" t="s">
        <v>11</v>
      </c>
      <c r="B67" s="26" t="s">
        <v>104</v>
      </c>
      <c r="C67" s="194"/>
      <c r="D67" s="195"/>
      <c r="E67" s="179"/>
      <c r="F67" s="96"/>
      <c r="G67" s="49"/>
      <c r="H67" s="38"/>
    </row>
    <row r="68" spans="1:8" s="19" customFormat="1" ht="12.75">
      <c r="A68" s="220" t="s">
        <v>105</v>
      </c>
      <c r="B68" s="221"/>
      <c r="C68" s="200">
        <f t="shared" ref="C68:D68" si="9">SUM(C64:C67)</f>
        <v>0</v>
      </c>
      <c r="D68" s="191">
        <f t="shared" si="9"/>
        <v>0</v>
      </c>
      <c r="E68" s="172">
        <f t="shared" ref="E68" si="10">SUM(E64:E67)</f>
        <v>0</v>
      </c>
      <c r="F68" s="100">
        <f t="shared" ref="F68:H68" si="11">SUM(F64:F67)</f>
        <v>0</v>
      </c>
      <c r="G68" s="108">
        <f t="shared" si="11"/>
        <v>0</v>
      </c>
      <c r="H68" s="101">
        <f t="shared" si="11"/>
        <v>0</v>
      </c>
    </row>
    <row r="69" spans="1:8" s="19" customFormat="1" ht="13.5" thickBot="1">
      <c r="A69" s="229" t="s">
        <v>106</v>
      </c>
      <c r="B69" s="230"/>
      <c r="C69" s="187">
        <v>1626541</v>
      </c>
      <c r="D69" s="187">
        <v>3679102</v>
      </c>
      <c r="E69" s="180">
        <v>1626541</v>
      </c>
      <c r="F69" s="187">
        <v>1926544</v>
      </c>
      <c r="G69" s="187">
        <v>2226868</v>
      </c>
      <c r="H69" s="187">
        <v>1926544</v>
      </c>
    </row>
    <row r="70" spans="1:8" s="19" customFormat="1" ht="13.5" thickBot="1">
      <c r="A70" s="227" t="s">
        <v>107</v>
      </c>
      <c r="B70" s="228"/>
      <c r="C70" s="190">
        <f t="shared" ref="C70:H70" si="12">C49+C62+C69</f>
        <v>3227041</v>
      </c>
      <c r="D70" s="209">
        <f t="shared" si="12"/>
        <v>3829484</v>
      </c>
      <c r="E70" s="181">
        <f t="shared" si="12"/>
        <v>3227041</v>
      </c>
      <c r="F70" s="116">
        <f t="shared" si="12"/>
        <v>3043404</v>
      </c>
      <c r="G70" s="132">
        <f t="shared" si="12"/>
        <v>3916133</v>
      </c>
      <c r="H70" s="132">
        <f t="shared" si="12"/>
        <v>3043404</v>
      </c>
    </row>
    <row r="71" spans="1:8" s="19" customFormat="1" ht="14.25" thickTop="1" thickBot="1">
      <c r="A71" s="231" t="s">
        <v>108</v>
      </c>
      <c r="B71" s="232"/>
      <c r="C71" s="210">
        <f>C40+C70</f>
        <v>4039411</v>
      </c>
      <c r="D71" s="211">
        <f>D40+D70</f>
        <v>4170183</v>
      </c>
      <c r="E71" s="182">
        <f t="shared" ref="E71" si="13">E40+E70</f>
        <v>4039411</v>
      </c>
      <c r="F71" s="133">
        <f>F40+F70</f>
        <v>3778274</v>
      </c>
      <c r="G71" s="134">
        <f>G40+G70</f>
        <v>4331944</v>
      </c>
      <c r="H71" s="134">
        <f>H40+H70</f>
        <v>3778274</v>
      </c>
    </row>
    <row r="72" spans="1:8" s="19" customFormat="1" ht="13.5" thickTop="1">
      <c r="A72" s="233"/>
      <c r="B72" s="22" t="s">
        <v>109</v>
      </c>
      <c r="C72" s="212"/>
      <c r="D72" s="213"/>
      <c r="E72" s="183"/>
      <c r="F72" s="135"/>
      <c r="G72" s="136"/>
      <c r="H72" s="90"/>
    </row>
    <row r="73" spans="1:8" s="19" customFormat="1" ht="12.75">
      <c r="A73" s="23" t="s">
        <v>110</v>
      </c>
      <c r="B73" s="24"/>
      <c r="C73" s="192"/>
      <c r="D73" s="193"/>
      <c r="E73" s="121"/>
      <c r="F73" s="61"/>
      <c r="G73" s="62"/>
      <c r="H73" s="63"/>
    </row>
    <row r="74" spans="1:8" s="19" customFormat="1" ht="12.75">
      <c r="A74" s="25" t="s">
        <v>6</v>
      </c>
      <c r="B74" s="28" t="s">
        <v>111</v>
      </c>
      <c r="C74" s="214">
        <v>200919</v>
      </c>
      <c r="D74" s="215">
        <v>200919</v>
      </c>
      <c r="E74" s="139">
        <v>200919</v>
      </c>
      <c r="F74" s="137">
        <v>200919</v>
      </c>
      <c r="G74" s="138">
        <v>200919</v>
      </c>
      <c r="H74" s="139">
        <v>200919</v>
      </c>
    </row>
    <row r="75" spans="1:8" s="19" customFormat="1" ht="12.75">
      <c r="A75" s="25" t="s">
        <v>8</v>
      </c>
      <c r="B75" s="28" t="s">
        <v>112</v>
      </c>
      <c r="C75" s="214"/>
      <c r="D75" s="215"/>
      <c r="E75" s="139"/>
      <c r="F75" s="137"/>
      <c r="G75" s="138"/>
      <c r="H75" s="139"/>
    </row>
    <row r="76" spans="1:8" s="19" customFormat="1" ht="12.75">
      <c r="A76" s="25" t="s">
        <v>9</v>
      </c>
      <c r="B76" s="28" t="s">
        <v>113</v>
      </c>
      <c r="C76" s="214"/>
      <c r="D76" s="215"/>
      <c r="E76" s="139"/>
      <c r="F76" s="137"/>
      <c r="G76" s="138"/>
      <c r="H76" s="139"/>
    </row>
    <row r="77" spans="1:8" s="19" customFormat="1" ht="12.75">
      <c r="A77" s="25" t="s">
        <v>11</v>
      </c>
      <c r="B77" s="28" t="s">
        <v>114</v>
      </c>
      <c r="C77" s="214"/>
      <c r="D77" s="215"/>
      <c r="E77" s="139"/>
      <c r="F77" s="137"/>
      <c r="G77" s="138"/>
      <c r="H77" s="139"/>
    </row>
    <row r="78" spans="1:8" s="19" customFormat="1" ht="12.75">
      <c r="A78" s="25" t="s">
        <v>12</v>
      </c>
      <c r="B78" s="28" t="s">
        <v>115</v>
      </c>
      <c r="C78" s="214"/>
      <c r="D78" s="215"/>
      <c r="E78" s="139"/>
      <c r="F78" s="137"/>
      <c r="G78" s="138"/>
      <c r="H78" s="139"/>
    </row>
    <row r="79" spans="1:8" s="19" customFormat="1" ht="12.75">
      <c r="A79" s="224" t="s">
        <v>116</v>
      </c>
      <c r="B79" s="28" t="s">
        <v>117</v>
      </c>
      <c r="C79" s="214"/>
      <c r="D79" s="215"/>
      <c r="E79" s="139"/>
      <c r="F79" s="137"/>
      <c r="G79" s="138"/>
      <c r="H79" s="139"/>
    </row>
    <row r="80" spans="1:8" s="19" customFormat="1" ht="12.75">
      <c r="A80" s="224" t="s">
        <v>118</v>
      </c>
      <c r="B80" s="28" t="s">
        <v>119</v>
      </c>
      <c r="C80" s="214"/>
      <c r="D80" s="215"/>
      <c r="E80" s="139"/>
      <c r="F80" s="137"/>
      <c r="G80" s="138"/>
      <c r="H80" s="139"/>
    </row>
    <row r="81" spans="1:8" s="19" customFormat="1" ht="12.75">
      <c r="A81" s="224" t="s">
        <v>120</v>
      </c>
      <c r="B81" s="28" t="s">
        <v>121</v>
      </c>
      <c r="C81" s="214"/>
      <c r="D81" s="215"/>
      <c r="E81" s="139"/>
      <c r="F81" s="137"/>
      <c r="G81" s="138"/>
      <c r="H81" s="139"/>
    </row>
    <row r="82" spans="1:8" s="19" customFormat="1" ht="12.75">
      <c r="A82" s="224" t="s">
        <v>122</v>
      </c>
      <c r="B82" s="28" t="s">
        <v>123</v>
      </c>
      <c r="C82" s="214">
        <v>367647</v>
      </c>
      <c r="D82" s="215">
        <v>367647</v>
      </c>
      <c r="E82" s="139">
        <v>367647</v>
      </c>
      <c r="F82" s="137">
        <v>367647</v>
      </c>
      <c r="G82" s="138">
        <v>367648</v>
      </c>
      <c r="H82" s="139">
        <v>367647</v>
      </c>
    </row>
    <row r="83" spans="1:8" s="19" customFormat="1" ht="12.75">
      <c r="A83" s="234"/>
      <c r="B83" s="28" t="s">
        <v>124</v>
      </c>
      <c r="C83" s="214">
        <v>367647</v>
      </c>
      <c r="D83" s="215">
        <v>367647</v>
      </c>
      <c r="E83" s="139">
        <v>367647</v>
      </c>
      <c r="F83" s="137">
        <v>367647</v>
      </c>
      <c r="G83" s="138">
        <v>367648</v>
      </c>
      <c r="H83" s="139">
        <v>367647</v>
      </c>
    </row>
    <row r="84" spans="1:8" s="19" customFormat="1" ht="12.75">
      <c r="A84" s="25" t="s">
        <v>14</v>
      </c>
      <c r="B84" s="28" t="s">
        <v>125</v>
      </c>
      <c r="C84" s="214"/>
      <c r="D84" s="215"/>
      <c r="E84" s="139"/>
      <c r="F84" s="137"/>
      <c r="G84" s="138"/>
      <c r="H84" s="139"/>
    </row>
    <row r="85" spans="1:8" s="19" customFormat="1" ht="12.75">
      <c r="A85" s="224" t="s">
        <v>116</v>
      </c>
      <c r="B85" s="28" t="s">
        <v>126</v>
      </c>
      <c r="C85" s="214">
        <v>2657588</v>
      </c>
      <c r="D85" s="215">
        <f>1944925+777588</f>
        <v>2722513</v>
      </c>
      <c r="E85" s="180">
        <v>2657588</v>
      </c>
      <c r="F85" s="137">
        <v>2479880</v>
      </c>
      <c r="G85" s="138">
        <v>2543412</v>
      </c>
      <c r="H85" s="139">
        <v>2479880</v>
      </c>
    </row>
    <row r="86" spans="1:8" s="19" customFormat="1" ht="13.5" thickBot="1">
      <c r="A86" s="235" t="s">
        <v>118</v>
      </c>
      <c r="B86" s="236" t="s">
        <v>127</v>
      </c>
      <c r="C86" s="216">
        <v>493257</v>
      </c>
      <c r="D86" s="217">
        <v>489974</v>
      </c>
      <c r="E86" s="184">
        <v>493257</v>
      </c>
      <c r="F86" s="140">
        <v>445628</v>
      </c>
      <c r="G86" s="141">
        <v>895508</v>
      </c>
      <c r="H86" s="142">
        <v>445628</v>
      </c>
    </row>
    <row r="87" spans="1:8" s="19" customFormat="1" ht="12.75">
      <c r="A87" s="29" t="s">
        <v>128</v>
      </c>
      <c r="B87" s="237"/>
      <c r="C87" s="188">
        <f t="shared" ref="C87:G87" si="14">C74+C83+C85+C86</f>
        <v>3719411</v>
      </c>
      <c r="D87" s="185">
        <f t="shared" si="14"/>
        <v>3781053</v>
      </c>
      <c r="E87" s="185">
        <f t="shared" si="14"/>
        <v>3719411</v>
      </c>
      <c r="F87" s="143">
        <f t="shared" si="14"/>
        <v>3494074</v>
      </c>
      <c r="G87" s="144">
        <f t="shared" si="14"/>
        <v>4007487</v>
      </c>
      <c r="H87" s="144">
        <f>H74+H83+H85+H86</f>
        <v>3494074</v>
      </c>
    </row>
    <row r="88" spans="1:8" s="19" customFormat="1" ht="12.75">
      <c r="A88" s="23" t="s">
        <v>129</v>
      </c>
      <c r="B88" s="24"/>
      <c r="C88" s="192"/>
      <c r="D88" s="193"/>
      <c r="E88" s="177"/>
      <c r="F88" s="61"/>
      <c r="G88" s="62"/>
      <c r="H88" s="63"/>
    </row>
    <row r="89" spans="1:8" s="19" customFormat="1" ht="12.75">
      <c r="A89" s="25" t="s">
        <v>6</v>
      </c>
      <c r="B89" s="28" t="s">
        <v>130</v>
      </c>
      <c r="C89" s="214"/>
      <c r="D89" s="215"/>
      <c r="E89" s="186"/>
      <c r="F89" s="92"/>
      <c r="G89" s="93"/>
      <c r="H89" s="91"/>
    </row>
    <row r="90" spans="1:8" s="19" customFormat="1" ht="12.75">
      <c r="A90" s="25" t="s">
        <v>8</v>
      </c>
      <c r="B90" s="28" t="s">
        <v>131</v>
      </c>
      <c r="C90" s="214"/>
      <c r="D90" s="215"/>
      <c r="E90" s="186"/>
      <c r="F90" s="92"/>
      <c r="G90" s="93"/>
      <c r="H90" s="91"/>
    </row>
    <row r="91" spans="1:8" s="19" customFormat="1" ht="13.5" thickBot="1">
      <c r="A91" s="235" t="s">
        <v>9</v>
      </c>
      <c r="B91" s="28" t="s">
        <v>132</v>
      </c>
      <c r="C91" s="214"/>
      <c r="D91" s="215"/>
      <c r="E91" s="187">
        <v>0</v>
      </c>
      <c r="F91" s="137">
        <v>0</v>
      </c>
      <c r="G91" s="138">
        <v>0</v>
      </c>
      <c r="H91" s="139">
        <v>0</v>
      </c>
    </row>
    <row r="92" spans="1:8" s="19" customFormat="1" ht="12.75">
      <c r="A92" s="29" t="s">
        <v>133</v>
      </c>
      <c r="B92" s="237"/>
      <c r="C92" s="188">
        <f t="shared" ref="C92:D92" si="15">SUM(C91)</f>
        <v>0</v>
      </c>
      <c r="D92" s="188">
        <f t="shared" si="15"/>
        <v>0</v>
      </c>
      <c r="E92" s="188">
        <f>SUM(H91)</f>
        <v>0</v>
      </c>
      <c r="F92" s="143">
        <f t="shared" ref="F92:H92" si="16">SUM(F91)</f>
        <v>0</v>
      </c>
      <c r="G92" s="143">
        <f t="shared" si="16"/>
        <v>0</v>
      </c>
      <c r="H92" s="143">
        <f t="shared" si="16"/>
        <v>0</v>
      </c>
    </row>
    <row r="93" spans="1:8" s="19" customFormat="1" ht="12.75">
      <c r="A93" s="23" t="s">
        <v>134</v>
      </c>
      <c r="B93" s="24"/>
      <c r="C93" s="192"/>
      <c r="D93" s="193"/>
      <c r="E93" s="177"/>
      <c r="F93" s="61"/>
      <c r="G93" s="62"/>
      <c r="H93" s="63"/>
    </row>
    <row r="94" spans="1:8" s="19" customFormat="1" ht="12.75">
      <c r="A94" s="23" t="s">
        <v>135</v>
      </c>
      <c r="B94" s="24"/>
      <c r="C94" s="192"/>
      <c r="D94" s="193"/>
      <c r="E94" s="177"/>
      <c r="F94" s="61"/>
      <c r="G94" s="62"/>
      <c r="H94" s="63"/>
    </row>
    <row r="95" spans="1:8" s="19" customFormat="1" ht="12.75">
      <c r="A95" s="25" t="s">
        <v>6</v>
      </c>
      <c r="B95" s="28" t="s">
        <v>136</v>
      </c>
      <c r="C95" s="214"/>
      <c r="D95" s="215"/>
      <c r="E95" s="186"/>
      <c r="F95" s="92"/>
      <c r="G95" s="93"/>
      <c r="H95" s="91"/>
    </row>
    <row r="96" spans="1:8" s="19" customFormat="1" ht="12.75">
      <c r="A96" s="25" t="s">
        <v>8</v>
      </c>
      <c r="B96" s="28" t="s">
        <v>137</v>
      </c>
      <c r="C96" s="214"/>
      <c r="D96" s="215"/>
      <c r="E96" s="186"/>
      <c r="F96" s="92"/>
      <c r="G96" s="93"/>
      <c r="H96" s="91"/>
    </row>
    <row r="97" spans="1:8" s="19" customFormat="1" ht="12.75">
      <c r="A97" s="25" t="s">
        <v>9</v>
      </c>
      <c r="B97" s="28" t="s">
        <v>138</v>
      </c>
      <c r="C97" s="214"/>
      <c r="D97" s="215"/>
      <c r="E97" s="186"/>
      <c r="F97" s="92"/>
      <c r="G97" s="93"/>
      <c r="H97" s="91"/>
    </row>
    <row r="98" spans="1:8" s="19" customFormat="1" ht="12.75">
      <c r="A98" s="25" t="s">
        <v>11</v>
      </c>
      <c r="B98" s="28" t="s">
        <v>139</v>
      </c>
      <c r="C98" s="214"/>
      <c r="D98" s="215"/>
      <c r="E98" s="186"/>
      <c r="F98" s="92"/>
      <c r="G98" s="93"/>
      <c r="H98" s="91"/>
    </row>
    <row r="99" spans="1:8" s="19" customFormat="1" ht="12.75">
      <c r="A99" s="25" t="s">
        <v>12</v>
      </c>
      <c r="B99" s="28" t="s">
        <v>140</v>
      </c>
      <c r="C99" s="214"/>
      <c r="D99" s="215"/>
      <c r="E99" s="186"/>
      <c r="F99" s="92"/>
      <c r="G99" s="93"/>
      <c r="H99" s="91"/>
    </row>
    <row r="100" spans="1:8" s="19" customFormat="1" ht="12.75">
      <c r="A100" s="25" t="s">
        <v>14</v>
      </c>
      <c r="B100" s="28" t="s">
        <v>141</v>
      </c>
      <c r="C100" s="214"/>
      <c r="D100" s="215"/>
      <c r="E100" s="186"/>
      <c r="F100" s="92"/>
      <c r="G100" s="93"/>
      <c r="H100" s="91"/>
    </row>
    <row r="101" spans="1:8" s="19" customFormat="1" ht="12.75">
      <c r="A101" s="25" t="s">
        <v>20</v>
      </c>
      <c r="B101" s="28" t="s">
        <v>142</v>
      </c>
      <c r="C101" s="214"/>
      <c r="D101" s="215"/>
      <c r="E101" s="186"/>
      <c r="F101" s="92"/>
      <c r="G101" s="93"/>
      <c r="H101" s="91"/>
    </row>
    <row r="102" spans="1:8" s="19" customFormat="1" ht="12.75">
      <c r="A102" s="25" t="s">
        <v>23</v>
      </c>
      <c r="B102" s="28" t="s">
        <v>143</v>
      </c>
      <c r="C102" s="214"/>
      <c r="D102" s="215"/>
      <c r="E102" s="186"/>
      <c r="F102" s="92"/>
      <c r="G102" s="93"/>
      <c r="H102" s="91"/>
    </row>
    <row r="103" spans="1:8" s="19" customFormat="1" ht="12.75">
      <c r="A103" s="25" t="s">
        <v>25</v>
      </c>
      <c r="B103" s="28" t="s">
        <v>144</v>
      </c>
      <c r="C103" s="214"/>
      <c r="D103" s="215"/>
      <c r="E103" s="186"/>
      <c r="F103" s="92"/>
      <c r="G103" s="93"/>
      <c r="H103" s="91"/>
    </row>
    <row r="104" spans="1:8" s="19" customFormat="1" ht="25.5">
      <c r="A104" s="25" t="s">
        <v>27</v>
      </c>
      <c r="B104" s="28" t="s">
        <v>145</v>
      </c>
      <c r="C104" s="214"/>
      <c r="D104" s="215"/>
      <c r="E104" s="186"/>
      <c r="F104" s="92"/>
      <c r="G104" s="93"/>
      <c r="H104" s="91"/>
    </row>
    <row r="105" spans="1:8" s="19" customFormat="1" ht="12.75">
      <c r="A105" s="25" t="s">
        <v>29</v>
      </c>
      <c r="B105" s="28" t="s">
        <v>187</v>
      </c>
      <c r="C105" s="214"/>
      <c r="D105" s="215"/>
      <c r="E105" s="186"/>
      <c r="F105" s="92"/>
      <c r="G105" s="93"/>
      <c r="H105" s="91"/>
    </row>
    <row r="106" spans="1:8" s="19" customFormat="1" ht="12.75">
      <c r="A106" s="25" t="s">
        <v>31</v>
      </c>
      <c r="B106" s="28" t="s">
        <v>147</v>
      </c>
      <c r="C106" s="214"/>
      <c r="D106" s="215"/>
      <c r="E106" s="186"/>
      <c r="F106" s="92"/>
      <c r="G106" s="93"/>
      <c r="H106" s="91"/>
    </row>
    <row r="107" spans="1:8" s="19" customFormat="1" ht="13.5" thickBot="1">
      <c r="A107" s="235" t="s">
        <v>33</v>
      </c>
      <c r="B107" s="28" t="s">
        <v>148</v>
      </c>
      <c r="C107" s="214"/>
      <c r="D107" s="215"/>
      <c r="E107" s="186"/>
      <c r="F107" s="92"/>
      <c r="G107" s="93"/>
      <c r="H107" s="91"/>
    </row>
    <row r="108" spans="1:8" s="19" customFormat="1" ht="12.75">
      <c r="A108" s="29" t="s">
        <v>149</v>
      </c>
      <c r="B108" s="237"/>
      <c r="C108" s="188">
        <f t="shared" ref="C108:G108" si="17">SUM(C95:C107)</f>
        <v>0</v>
      </c>
      <c r="D108" s="188">
        <f t="shared" si="17"/>
        <v>0</v>
      </c>
      <c r="E108" s="188">
        <f t="shared" si="17"/>
        <v>0</v>
      </c>
      <c r="F108" s="143">
        <f t="shared" si="17"/>
        <v>0</v>
      </c>
      <c r="G108" s="143">
        <f t="shared" si="17"/>
        <v>0</v>
      </c>
      <c r="H108" s="143">
        <f>SUM(H95:H107)</f>
        <v>0</v>
      </c>
    </row>
    <row r="109" spans="1:8" s="19" customFormat="1" ht="12.75">
      <c r="A109" s="23" t="s">
        <v>150</v>
      </c>
      <c r="B109" s="24"/>
      <c r="C109" s="192"/>
      <c r="D109" s="193"/>
      <c r="E109" s="177"/>
      <c r="F109" s="118"/>
      <c r="G109" s="119"/>
      <c r="H109" s="121"/>
    </row>
    <row r="110" spans="1:8" s="19" customFormat="1" ht="12.75">
      <c r="A110" s="25" t="s">
        <v>6</v>
      </c>
      <c r="B110" s="28" t="s">
        <v>136</v>
      </c>
      <c r="C110" s="214"/>
      <c r="D110" s="215"/>
      <c r="E110" s="186"/>
      <c r="F110" s="137"/>
      <c r="G110" s="138"/>
      <c r="H110" s="139"/>
    </row>
    <row r="111" spans="1:8" s="19" customFormat="1" ht="12.75">
      <c r="A111" s="25" t="s">
        <v>8</v>
      </c>
      <c r="B111" s="28" t="s">
        <v>137</v>
      </c>
      <c r="C111" s="137"/>
      <c r="D111" s="138"/>
      <c r="E111" s="186"/>
      <c r="F111" s="137"/>
      <c r="G111" s="138"/>
      <c r="H111" s="139"/>
    </row>
    <row r="112" spans="1:8" s="19" customFormat="1" ht="12.75">
      <c r="A112" s="25" t="s">
        <v>9</v>
      </c>
      <c r="B112" s="28" t="s">
        <v>138</v>
      </c>
      <c r="C112" s="137"/>
      <c r="D112" s="138"/>
      <c r="E112" s="186"/>
      <c r="F112" s="137"/>
      <c r="G112" s="138"/>
      <c r="H112" s="139"/>
    </row>
    <row r="113" spans="1:8" s="19" customFormat="1" ht="12.75">
      <c r="A113" s="25" t="s">
        <v>11</v>
      </c>
      <c r="B113" s="28" t="s">
        <v>139</v>
      </c>
      <c r="C113" s="137"/>
      <c r="D113" s="138"/>
      <c r="E113" s="186"/>
      <c r="F113" s="137"/>
      <c r="G113" s="138"/>
      <c r="H113" s="139"/>
    </row>
    <row r="114" spans="1:8" s="19" customFormat="1" ht="12.75">
      <c r="A114" s="25" t="s">
        <v>12</v>
      </c>
      <c r="B114" s="28" t="s">
        <v>140</v>
      </c>
      <c r="C114" s="137">
        <v>2000</v>
      </c>
      <c r="D114" s="138">
        <v>9001</v>
      </c>
      <c r="E114" s="186">
        <v>2000</v>
      </c>
      <c r="F114" s="137">
        <v>2200</v>
      </c>
      <c r="G114" s="138">
        <v>2097</v>
      </c>
      <c r="H114" s="139">
        <v>2200</v>
      </c>
    </row>
    <row r="115" spans="1:8" s="19" customFormat="1" ht="12.75">
      <c r="A115" s="25" t="s">
        <v>14</v>
      </c>
      <c r="B115" s="28" t="s">
        <v>141</v>
      </c>
      <c r="C115" s="137">
        <v>38000</v>
      </c>
      <c r="D115" s="138">
        <v>54480</v>
      </c>
      <c r="E115" s="186">
        <v>38000</v>
      </c>
      <c r="F115" s="137">
        <v>35000</v>
      </c>
      <c r="G115" s="138">
        <v>25011</v>
      </c>
      <c r="H115" s="139">
        <v>35000</v>
      </c>
    </row>
    <row r="116" spans="1:8" s="19" customFormat="1" ht="12.75">
      <c r="A116" s="25" t="s">
        <v>20</v>
      </c>
      <c r="B116" s="28" t="s">
        <v>142</v>
      </c>
      <c r="C116" s="137"/>
      <c r="D116" s="138"/>
      <c r="E116" s="186"/>
      <c r="F116" s="137"/>
      <c r="G116" s="138"/>
      <c r="H116" s="139"/>
    </row>
    <row r="117" spans="1:8" s="19" customFormat="1" ht="12.75">
      <c r="A117" s="25" t="s">
        <v>23</v>
      </c>
      <c r="B117" s="28" t="s">
        <v>143</v>
      </c>
      <c r="C117" s="137"/>
      <c r="D117" s="138"/>
      <c r="E117" s="186"/>
      <c r="F117" s="137"/>
      <c r="G117" s="138"/>
      <c r="H117" s="139"/>
    </row>
    <row r="118" spans="1:8" s="19" customFormat="1" ht="12.75">
      <c r="A118" s="25" t="s">
        <v>25</v>
      </c>
      <c r="B118" s="28" t="s">
        <v>144</v>
      </c>
      <c r="C118" s="137"/>
      <c r="D118" s="138"/>
      <c r="E118" s="186"/>
      <c r="F118" s="137"/>
      <c r="G118" s="138"/>
      <c r="H118" s="139"/>
    </row>
    <row r="119" spans="1:8" s="19" customFormat="1" ht="25.5">
      <c r="A119" s="25" t="s">
        <v>27</v>
      </c>
      <c r="B119" s="28" t="s">
        <v>145</v>
      </c>
      <c r="C119" s="137">
        <v>140000</v>
      </c>
      <c r="D119" s="138">
        <v>88840</v>
      </c>
      <c r="E119" s="186">
        <v>140000</v>
      </c>
      <c r="F119" s="137">
        <v>150000</v>
      </c>
      <c r="G119" s="138">
        <v>93417</v>
      </c>
      <c r="H119" s="139">
        <v>150000</v>
      </c>
    </row>
    <row r="120" spans="1:8" s="19" customFormat="1" ht="12.75">
      <c r="A120" s="25" t="s">
        <v>29</v>
      </c>
      <c r="B120" s="28" t="s">
        <v>146</v>
      </c>
      <c r="C120" s="137">
        <v>50000</v>
      </c>
      <c r="D120" s="138">
        <v>96500</v>
      </c>
      <c r="E120" s="186">
        <v>50000</v>
      </c>
      <c r="F120" s="137">
        <v>7000</v>
      </c>
      <c r="G120" s="138">
        <v>95065</v>
      </c>
      <c r="H120" s="139">
        <v>7000</v>
      </c>
    </row>
    <row r="121" spans="1:8" s="19" customFormat="1" ht="12.75">
      <c r="A121" s="25" t="s">
        <v>31</v>
      </c>
      <c r="B121" s="28" t="s">
        <v>147</v>
      </c>
      <c r="C121" s="137"/>
      <c r="D121" s="138"/>
      <c r="E121" s="186"/>
      <c r="F121" s="137"/>
      <c r="G121" s="138"/>
      <c r="H121" s="139"/>
    </row>
    <row r="122" spans="1:8" s="19" customFormat="1" ht="12.75">
      <c r="A122" s="25" t="s">
        <v>33</v>
      </c>
      <c r="B122" s="28" t="s">
        <v>148</v>
      </c>
      <c r="C122" s="137"/>
      <c r="D122" s="138"/>
      <c r="E122" s="186"/>
      <c r="F122" s="137"/>
      <c r="G122" s="138"/>
      <c r="H122" s="139"/>
    </row>
    <row r="123" spans="1:8" s="19" customFormat="1" ht="12.75">
      <c r="A123" s="25" t="s">
        <v>151</v>
      </c>
      <c r="B123" s="28" t="s">
        <v>152</v>
      </c>
      <c r="C123" s="137">
        <v>90000</v>
      </c>
      <c r="D123" s="138">
        <v>140309</v>
      </c>
      <c r="E123" s="186">
        <v>90000</v>
      </c>
      <c r="F123" s="137">
        <v>90000</v>
      </c>
      <c r="G123" s="138">
        <v>108867</v>
      </c>
      <c r="H123" s="139">
        <v>90000</v>
      </c>
    </row>
    <row r="124" spans="1:8" s="19" customFormat="1" ht="13.5" thickBot="1">
      <c r="A124" s="235" t="s">
        <v>35</v>
      </c>
      <c r="B124" s="28" t="s">
        <v>153</v>
      </c>
      <c r="C124" s="137"/>
      <c r="D124" s="138"/>
      <c r="E124" s="186"/>
      <c r="F124" s="137"/>
      <c r="G124" s="138"/>
      <c r="H124" s="139"/>
    </row>
    <row r="125" spans="1:8" s="19" customFormat="1" ht="13.5" thickBot="1">
      <c r="A125" s="29" t="s">
        <v>154</v>
      </c>
      <c r="B125" s="237"/>
      <c r="C125" s="143">
        <f t="shared" ref="C125:H125" si="18">SUM(C110:C124)</f>
        <v>320000</v>
      </c>
      <c r="D125" s="144">
        <f t="shared" si="18"/>
        <v>389130</v>
      </c>
      <c r="E125" s="189">
        <f t="shared" si="18"/>
        <v>320000</v>
      </c>
      <c r="F125" s="143">
        <f t="shared" si="18"/>
        <v>284200</v>
      </c>
      <c r="G125" s="144">
        <f t="shared" si="18"/>
        <v>324457</v>
      </c>
      <c r="H125" s="145">
        <f t="shared" si="18"/>
        <v>284200</v>
      </c>
    </row>
    <row r="126" spans="1:8" s="19" customFormat="1" ht="12.75">
      <c r="A126" s="227" t="s">
        <v>155</v>
      </c>
      <c r="B126" s="228"/>
      <c r="C126" s="116">
        <f t="shared" ref="C126:G126" si="19">C108+C125</f>
        <v>320000</v>
      </c>
      <c r="D126" s="116">
        <f t="shared" si="19"/>
        <v>389130</v>
      </c>
      <c r="E126" s="190">
        <f t="shared" si="19"/>
        <v>320000</v>
      </c>
      <c r="F126" s="116">
        <f t="shared" si="19"/>
        <v>284200</v>
      </c>
      <c r="G126" s="116">
        <f t="shared" si="19"/>
        <v>324457</v>
      </c>
      <c r="H126" s="116">
        <f>H108+H125</f>
        <v>284200</v>
      </c>
    </row>
    <row r="127" spans="1:8" s="19" customFormat="1" ht="5.25" customHeight="1" thickBot="1">
      <c r="A127" s="238"/>
      <c r="B127" s="239"/>
      <c r="C127" s="146"/>
      <c r="D127" s="218"/>
      <c r="E127" s="148"/>
      <c r="F127" s="146"/>
      <c r="G127" s="147"/>
      <c r="H127" s="148"/>
    </row>
    <row r="128" spans="1:8" s="19" customFormat="1" ht="13.5" thickBot="1">
      <c r="A128" s="240" t="s">
        <v>156</v>
      </c>
      <c r="B128" s="241"/>
      <c r="C128" s="149">
        <f t="shared" ref="C128:G128" si="20">C87+C92+C126</f>
        <v>4039411</v>
      </c>
      <c r="D128" s="149">
        <f t="shared" si="20"/>
        <v>4170183</v>
      </c>
      <c r="E128" s="149">
        <f t="shared" si="20"/>
        <v>4039411</v>
      </c>
      <c r="F128" s="149">
        <f t="shared" si="20"/>
        <v>3778274</v>
      </c>
      <c r="G128" s="149">
        <f t="shared" si="20"/>
        <v>4331944</v>
      </c>
      <c r="H128" s="149">
        <f>H87+H92+H126</f>
        <v>3778274</v>
      </c>
    </row>
    <row r="129" spans="1:8" s="17" customFormat="1" ht="15">
      <c r="A129" s="14"/>
      <c r="B129" s="15"/>
      <c r="C129" s="16"/>
      <c r="D129" s="16"/>
      <c r="E129" s="16"/>
      <c r="F129" s="150"/>
      <c r="G129" s="150"/>
      <c r="H129" s="150"/>
    </row>
    <row r="130" spans="1:8">
      <c r="A130" s="12" t="s">
        <v>188</v>
      </c>
    </row>
    <row r="131" spans="1:8">
      <c r="A131" s="253" t="s">
        <v>199</v>
      </c>
      <c r="B131" s="253"/>
    </row>
    <row r="132" spans="1:8" s="3" customFormat="1" ht="50.25" customHeight="1">
      <c r="A132" s="4"/>
      <c r="B132" s="4" t="s">
        <v>186</v>
      </c>
      <c r="C132" s="5"/>
      <c r="D132" s="5"/>
      <c r="E132" s="5"/>
      <c r="F132" s="5"/>
      <c r="G132" s="5"/>
      <c r="H132" s="5"/>
    </row>
    <row r="133" spans="1:8" s="3" customFormat="1" ht="33.75" customHeight="1">
      <c r="A133" s="4"/>
      <c r="B133" s="4"/>
      <c r="C133" s="5"/>
      <c r="D133" s="5"/>
      <c r="E133" s="5"/>
      <c r="F133" s="5"/>
      <c r="G133" s="5"/>
      <c r="H133" s="5"/>
    </row>
    <row r="134" spans="1:8" s="19" customFormat="1" ht="12.75">
      <c r="A134" s="251" t="s">
        <v>47</v>
      </c>
      <c r="B134" s="251" t="s">
        <v>157</v>
      </c>
      <c r="C134" s="248" t="s">
        <v>3</v>
      </c>
      <c r="D134" s="249"/>
      <c r="E134" s="250"/>
      <c r="F134" s="248" t="s">
        <v>3</v>
      </c>
      <c r="G134" s="249"/>
      <c r="H134" s="250"/>
    </row>
    <row r="135" spans="1:8" s="19" customFormat="1" ht="40.5">
      <c r="A135" s="251"/>
      <c r="B135" s="251"/>
      <c r="C135" s="20" t="s">
        <v>0</v>
      </c>
      <c r="D135" s="20" t="s">
        <v>1</v>
      </c>
      <c r="E135" s="20" t="s">
        <v>2</v>
      </c>
      <c r="F135" s="20" t="s">
        <v>0</v>
      </c>
      <c r="G135" s="20" t="s">
        <v>1</v>
      </c>
      <c r="H135" s="20" t="s">
        <v>2</v>
      </c>
    </row>
    <row r="136" spans="1:8" s="19" customFormat="1" ht="12.75">
      <c r="A136" s="50" t="s">
        <v>6</v>
      </c>
      <c r="B136" s="51" t="s">
        <v>7</v>
      </c>
      <c r="C136" s="52">
        <v>4152815.5</v>
      </c>
      <c r="D136" s="52">
        <f>D137+D138+D139+D140+D141</f>
        <v>3480824.25</v>
      </c>
      <c r="E136" s="52">
        <f t="shared" ref="E136" si="21">SUM(E137:E141)</f>
        <v>4152815.5</v>
      </c>
      <c r="F136" s="52">
        <v>3807553</v>
      </c>
      <c r="G136" s="52">
        <f t="shared" ref="G136" si="22">SUM(G137:G141)</f>
        <v>4110262.65</v>
      </c>
      <c r="H136" s="52">
        <v>3807553</v>
      </c>
    </row>
    <row r="137" spans="1:8" s="19" customFormat="1" ht="63.75">
      <c r="A137" s="53" t="s">
        <v>164</v>
      </c>
      <c r="B137" s="54" t="s">
        <v>197</v>
      </c>
      <c r="C137" s="55">
        <v>2451922</v>
      </c>
      <c r="D137" s="56">
        <f>2074353+176028+174+3045</f>
        <v>2253600</v>
      </c>
      <c r="E137" s="57">
        <v>2451922</v>
      </c>
      <c r="F137" s="55">
        <v>2146763</v>
      </c>
      <c r="G137" s="56">
        <f>2176407+189258+288+14297</f>
        <v>2380250</v>
      </c>
      <c r="H137" s="57">
        <v>2146763</v>
      </c>
    </row>
    <row r="138" spans="1:8" s="19" customFormat="1" ht="25.5">
      <c r="A138" s="53" t="s">
        <v>165</v>
      </c>
      <c r="B138" s="54" t="s">
        <v>190</v>
      </c>
      <c r="C138" s="55">
        <v>878431.5</v>
      </c>
      <c r="D138" s="56">
        <f>939563.75-176028-174-3045+3582</f>
        <v>763898.75</v>
      </c>
      <c r="E138" s="57">
        <v>878431.5</v>
      </c>
      <c r="F138" s="55">
        <v>821660</v>
      </c>
      <c r="G138" s="56">
        <f>1040735.5-14297-288-189258+8332</f>
        <v>845224.5</v>
      </c>
      <c r="H138" s="57">
        <v>821660</v>
      </c>
    </row>
    <row r="139" spans="1:8" s="19" customFormat="1" ht="38.25">
      <c r="A139" s="53" t="s">
        <v>166</v>
      </c>
      <c r="B139" s="54" t="s">
        <v>191</v>
      </c>
      <c r="C139" s="55">
        <v>794704</v>
      </c>
      <c r="D139" s="56">
        <f>435813+701</f>
        <v>436514</v>
      </c>
      <c r="E139" s="57">
        <v>794704</v>
      </c>
      <c r="F139" s="55">
        <v>809490</v>
      </c>
      <c r="G139" s="56">
        <v>850690</v>
      </c>
      <c r="H139" s="57">
        <v>809490</v>
      </c>
    </row>
    <row r="140" spans="1:8" s="19" customFormat="1" ht="38.25">
      <c r="A140" s="53" t="s">
        <v>167</v>
      </c>
      <c r="B140" s="54" t="s">
        <v>192</v>
      </c>
      <c r="C140" s="55">
        <v>17403</v>
      </c>
      <c r="D140" s="56">
        <v>17284</v>
      </c>
      <c r="E140" s="57">
        <v>17403</v>
      </c>
      <c r="F140" s="55">
        <v>21370</v>
      </c>
      <c r="G140" s="56">
        <v>20741</v>
      </c>
      <c r="H140" s="57">
        <v>21370</v>
      </c>
    </row>
    <row r="141" spans="1:8" s="19" customFormat="1" ht="12.75">
      <c r="A141" s="53" t="s">
        <v>193</v>
      </c>
      <c r="B141" s="54" t="s">
        <v>194</v>
      </c>
      <c r="C141" s="55">
        <v>10355</v>
      </c>
      <c r="D141" s="56">
        <f>7877.5+1650</f>
        <v>9527.5</v>
      </c>
      <c r="E141" s="57">
        <v>10355</v>
      </c>
      <c r="F141" s="55">
        <v>8270</v>
      </c>
      <c r="G141" s="56">
        <f>12157.15+1200</f>
        <v>13357.15</v>
      </c>
      <c r="H141" s="57">
        <v>8270</v>
      </c>
    </row>
    <row r="142" spans="1:8" s="19" customFormat="1" ht="25.5">
      <c r="A142" s="58" t="s">
        <v>8</v>
      </c>
      <c r="B142" s="59" t="s">
        <v>160</v>
      </c>
      <c r="C142" s="55"/>
      <c r="D142" s="56"/>
      <c r="E142" s="57"/>
      <c r="F142" s="55"/>
      <c r="G142" s="56"/>
      <c r="H142" s="57"/>
    </row>
    <row r="143" spans="1:8" s="19" customFormat="1" ht="25.5">
      <c r="A143" s="58" t="s">
        <v>9</v>
      </c>
      <c r="B143" s="59" t="s">
        <v>10</v>
      </c>
      <c r="C143" s="55"/>
      <c r="D143" s="56"/>
      <c r="E143" s="57"/>
      <c r="F143" s="55"/>
      <c r="G143" s="56"/>
      <c r="H143" s="57"/>
    </row>
    <row r="144" spans="1:8" s="19" customFormat="1" ht="12.75">
      <c r="A144" s="58" t="s">
        <v>11</v>
      </c>
      <c r="B144" s="59" t="s">
        <v>161</v>
      </c>
      <c r="C144" s="55">
        <f>SUM(C145:C147)</f>
        <v>844541</v>
      </c>
      <c r="D144" s="55">
        <f>SUM(D145:D147)</f>
        <v>912417</v>
      </c>
      <c r="E144" s="55">
        <f t="shared" ref="E144" si="23">SUM(E145:E147)</f>
        <v>844541</v>
      </c>
      <c r="F144" s="55">
        <v>844431</v>
      </c>
      <c r="G144" s="55">
        <f>G145+G146+G147</f>
        <v>893354</v>
      </c>
      <c r="H144" s="55">
        <v>844431</v>
      </c>
    </row>
    <row r="145" spans="1:8" s="19" customFormat="1" ht="38.25">
      <c r="A145" s="60" t="s">
        <v>169</v>
      </c>
      <c r="B145" s="54" t="s">
        <v>189</v>
      </c>
      <c r="C145" s="55">
        <v>839041</v>
      </c>
      <c r="D145" s="55">
        <v>839041</v>
      </c>
      <c r="E145" s="57">
        <v>839041</v>
      </c>
      <c r="F145" s="55">
        <v>839041</v>
      </c>
      <c r="G145" s="55">
        <v>839041</v>
      </c>
      <c r="H145" s="57">
        <v>839041</v>
      </c>
    </row>
    <row r="146" spans="1:8" s="19" customFormat="1" ht="12.75">
      <c r="A146" s="40" t="s">
        <v>170</v>
      </c>
      <c r="B146" s="28" t="s">
        <v>198</v>
      </c>
      <c r="C146" s="36">
        <v>5500</v>
      </c>
      <c r="D146" s="37">
        <v>28329</v>
      </c>
      <c r="E146" s="38">
        <v>5500</v>
      </c>
      <c r="F146" s="36">
        <v>5390</v>
      </c>
      <c r="G146" s="37">
        <f>8935+504</f>
        <v>9439</v>
      </c>
      <c r="H146" s="38">
        <v>5390</v>
      </c>
    </row>
    <row r="147" spans="1:8" s="19" customFormat="1" ht="13.5" thickBot="1">
      <c r="A147" s="40" t="s">
        <v>195</v>
      </c>
      <c r="B147" s="41" t="s">
        <v>196</v>
      </c>
      <c r="C147" s="36">
        <v>0</v>
      </c>
      <c r="D147" s="37">
        <v>45047</v>
      </c>
      <c r="E147" s="38">
        <v>0</v>
      </c>
      <c r="F147" s="36">
        <v>0</v>
      </c>
      <c r="G147" s="37">
        <v>44874</v>
      </c>
      <c r="H147" s="38">
        <v>0</v>
      </c>
    </row>
    <row r="148" spans="1:8" s="19" customFormat="1" ht="12.75">
      <c r="A148" s="29" t="s">
        <v>12</v>
      </c>
      <c r="B148" s="237" t="s">
        <v>162</v>
      </c>
      <c r="C148" s="143">
        <f>SUM(C149)</f>
        <v>410000</v>
      </c>
      <c r="D148" s="144">
        <f>SUM(D149:D150)</f>
        <v>115148</v>
      </c>
      <c r="E148" s="145">
        <f>E149</f>
        <v>410000</v>
      </c>
      <c r="F148" s="143">
        <f>SUM(F149)</f>
        <v>174581</v>
      </c>
      <c r="G148" s="144">
        <f>SUM(G149:G150)</f>
        <v>271339</v>
      </c>
      <c r="H148" s="145">
        <f>H149</f>
        <v>174581</v>
      </c>
    </row>
    <row r="149" spans="1:8" s="19" customFormat="1" ht="12.75">
      <c r="A149" s="42" t="s">
        <v>116</v>
      </c>
      <c r="B149" s="27" t="s">
        <v>13</v>
      </c>
      <c r="C149" s="36">
        <v>410000</v>
      </c>
      <c r="D149" s="37">
        <v>115148</v>
      </c>
      <c r="E149" s="38">
        <v>410000</v>
      </c>
      <c r="F149" s="36">
        <v>174581</v>
      </c>
      <c r="G149" s="37">
        <v>271339</v>
      </c>
      <c r="H149" s="38">
        <v>174581</v>
      </c>
    </row>
    <row r="150" spans="1:8" s="19" customFormat="1" ht="13.5" thickBot="1">
      <c r="A150" s="42" t="s">
        <v>118</v>
      </c>
      <c r="B150" s="27" t="s">
        <v>172</v>
      </c>
      <c r="C150" s="36"/>
      <c r="D150" s="37"/>
      <c r="E150" s="38"/>
      <c r="F150" s="36"/>
      <c r="G150" s="37"/>
      <c r="H150" s="38"/>
    </row>
    <row r="151" spans="1:8" s="19" customFormat="1" ht="12.75">
      <c r="A151" s="29" t="s">
        <v>14</v>
      </c>
      <c r="B151" s="237" t="s">
        <v>15</v>
      </c>
      <c r="C151" s="151">
        <f>SUM(C152:C154)</f>
        <v>2900000</v>
      </c>
      <c r="D151" s="144">
        <f>SUM(D152:D155)</f>
        <v>2681059</v>
      </c>
      <c r="E151" s="145">
        <f>SUM(E152:E155)</f>
        <v>2900000</v>
      </c>
      <c r="F151" s="151">
        <f>SUM(F152:F154)</f>
        <v>2711191</v>
      </c>
      <c r="G151" s="144">
        <f>SUM(G152:G155)</f>
        <v>2756220</v>
      </c>
      <c r="H151" s="145">
        <f>SUM(H152:H155)</f>
        <v>2711191</v>
      </c>
    </row>
    <row r="152" spans="1:8" s="19" customFormat="1" ht="12.75">
      <c r="A152" s="42" t="s">
        <v>116</v>
      </c>
      <c r="B152" s="27" t="s">
        <v>16</v>
      </c>
      <c r="C152" s="55">
        <v>2345091</v>
      </c>
      <c r="D152" s="56">
        <v>2163105</v>
      </c>
      <c r="E152" s="57">
        <v>2345091</v>
      </c>
      <c r="F152" s="55">
        <v>2188332</v>
      </c>
      <c r="G152" s="56">
        <v>2224500</v>
      </c>
      <c r="H152" s="57">
        <v>2188332</v>
      </c>
    </row>
    <row r="153" spans="1:8" s="19" customFormat="1" ht="12.75">
      <c r="A153" s="42" t="s">
        <v>118</v>
      </c>
      <c r="B153" s="27" t="s">
        <v>17</v>
      </c>
      <c r="C153" s="152"/>
      <c r="D153" s="153"/>
      <c r="E153" s="154"/>
      <c r="F153" s="152"/>
      <c r="G153" s="153"/>
      <c r="H153" s="154"/>
    </row>
    <row r="154" spans="1:8" s="19" customFormat="1" ht="25.5">
      <c r="A154" s="42" t="s">
        <v>120</v>
      </c>
      <c r="B154" s="27" t="s">
        <v>18</v>
      </c>
      <c r="C154" s="152">
        <v>554909</v>
      </c>
      <c r="D154" s="153">
        <v>517954</v>
      </c>
      <c r="E154" s="154">
        <v>554909</v>
      </c>
      <c r="F154" s="152">
        <v>522859</v>
      </c>
      <c r="G154" s="153">
        <v>531720</v>
      </c>
      <c r="H154" s="154">
        <v>522859</v>
      </c>
    </row>
    <row r="155" spans="1:8" s="19" customFormat="1" ht="13.5" thickBot="1">
      <c r="A155" s="42" t="s">
        <v>122</v>
      </c>
      <c r="B155" s="27" t="s">
        <v>19</v>
      </c>
      <c r="C155" s="152"/>
      <c r="D155" s="153"/>
      <c r="E155" s="154"/>
      <c r="F155" s="152"/>
      <c r="G155" s="153"/>
      <c r="H155" s="154"/>
    </row>
    <row r="156" spans="1:8" s="19" customFormat="1" ht="12.75">
      <c r="A156" s="29" t="s">
        <v>20</v>
      </c>
      <c r="B156" s="237" t="s">
        <v>163</v>
      </c>
      <c r="C156" s="143">
        <f>SUM(C157)</f>
        <v>249600</v>
      </c>
      <c r="D156" s="144">
        <f>SUM(D157:D158)</f>
        <v>201907</v>
      </c>
      <c r="E156" s="145">
        <f>SUM(E157)</f>
        <v>249600</v>
      </c>
      <c r="F156" s="143">
        <f>SUM(F157)</f>
        <v>205000</v>
      </c>
      <c r="G156" s="144">
        <f>SUM(G157:G158)</f>
        <v>215107</v>
      </c>
      <c r="H156" s="145">
        <f>SUM(H157)</f>
        <v>205000</v>
      </c>
    </row>
    <row r="157" spans="1:8" s="19" customFormat="1" ht="25.5">
      <c r="A157" s="42" t="s">
        <v>116</v>
      </c>
      <c r="B157" s="27" t="s">
        <v>21</v>
      </c>
      <c r="C157" s="155">
        <v>249600</v>
      </c>
      <c r="D157" s="156">
        <v>201907</v>
      </c>
      <c r="E157" s="157">
        <v>249600</v>
      </c>
      <c r="F157" s="155">
        <v>205000</v>
      </c>
      <c r="G157" s="156">
        <v>215107</v>
      </c>
      <c r="H157" s="157">
        <v>205000</v>
      </c>
    </row>
    <row r="158" spans="1:8" s="19" customFormat="1" ht="25.5">
      <c r="A158" s="42" t="s">
        <v>118</v>
      </c>
      <c r="B158" s="27" t="s">
        <v>22</v>
      </c>
      <c r="C158" s="155"/>
      <c r="D158" s="156"/>
      <c r="E158" s="157"/>
      <c r="F158" s="155"/>
      <c r="G158" s="156"/>
      <c r="H158" s="157"/>
    </row>
    <row r="159" spans="1:8" s="19" customFormat="1" ht="12.75">
      <c r="A159" s="39" t="s">
        <v>23</v>
      </c>
      <c r="B159" s="27" t="s">
        <v>24</v>
      </c>
      <c r="C159" s="155">
        <v>950000</v>
      </c>
      <c r="D159" s="156">
        <v>909844</v>
      </c>
      <c r="E159" s="157">
        <v>950000</v>
      </c>
      <c r="F159" s="155">
        <v>995335</v>
      </c>
      <c r="G159" s="156">
        <v>871193</v>
      </c>
      <c r="H159" s="157">
        <v>995335</v>
      </c>
    </row>
    <row r="160" spans="1:8" s="19" customFormat="1" ht="12.75">
      <c r="A160" s="39" t="s">
        <v>173</v>
      </c>
      <c r="B160" s="27" t="s">
        <v>171</v>
      </c>
      <c r="C160" s="155"/>
      <c r="D160" s="156"/>
      <c r="E160" s="157"/>
      <c r="F160" s="155"/>
      <c r="G160" s="156"/>
      <c r="H160" s="157"/>
    </row>
    <row r="161" spans="1:8" s="19" customFormat="1" ht="12.75">
      <c r="A161" s="39" t="s">
        <v>174</v>
      </c>
      <c r="B161" s="27" t="s">
        <v>175</v>
      </c>
      <c r="C161" s="155"/>
      <c r="D161" s="156"/>
      <c r="E161" s="157"/>
      <c r="F161" s="155"/>
      <c r="G161" s="156"/>
      <c r="H161" s="157"/>
    </row>
    <row r="162" spans="1:8" s="19" customFormat="1" ht="25.5">
      <c r="A162" s="39" t="s">
        <v>25</v>
      </c>
      <c r="B162" s="27" t="s">
        <v>26</v>
      </c>
      <c r="C162" s="155"/>
      <c r="D162" s="156"/>
      <c r="E162" s="157"/>
      <c r="F162" s="155"/>
      <c r="G162" s="156"/>
      <c r="H162" s="157"/>
    </row>
    <row r="163" spans="1:8" s="19" customFormat="1" ht="12.75">
      <c r="A163" s="39" t="s">
        <v>176</v>
      </c>
      <c r="B163" s="27" t="s">
        <v>171</v>
      </c>
      <c r="C163" s="155"/>
      <c r="D163" s="156"/>
      <c r="E163" s="157"/>
      <c r="F163" s="155"/>
      <c r="G163" s="156"/>
      <c r="H163" s="157"/>
    </row>
    <row r="164" spans="1:8" s="19" customFormat="1" ht="12.75">
      <c r="A164" s="39" t="s">
        <v>177</v>
      </c>
      <c r="B164" s="27" t="s">
        <v>175</v>
      </c>
      <c r="C164" s="155"/>
      <c r="D164" s="156"/>
      <c r="E164" s="157"/>
      <c r="F164" s="155"/>
      <c r="G164" s="156"/>
      <c r="H164" s="157"/>
    </row>
    <row r="165" spans="1:8" s="19" customFormat="1" ht="25.5">
      <c r="A165" s="39" t="s">
        <v>27</v>
      </c>
      <c r="B165" s="27" t="s">
        <v>28</v>
      </c>
      <c r="C165" s="155"/>
      <c r="D165" s="156"/>
      <c r="E165" s="157"/>
      <c r="F165" s="155"/>
      <c r="G165" s="156"/>
      <c r="H165" s="157"/>
    </row>
    <row r="166" spans="1:8" s="19" customFormat="1" ht="25.5">
      <c r="A166" s="39" t="s">
        <v>29</v>
      </c>
      <c r="B166" s="27" t="s">
        <v>30</v>
      </c>
      <c r="C166" s="155">
        <v>5850</v>
      </c>
      <c r="D166" s="156">
        <v>4930</v>
      </c>
      <c r="E166" s="157">
        <v>5850</v>
      </c>
      <c r="F166" s="155">
        <v>0</v>
      </c>
      <c r="G166" s="156">
        <v>6391</v>
      </c>
      <c r="H166" s="157">
        <v>0</v>
      </c>
    </row>
    <row r="167" spans="1:8" s="19" customFormat="1" ht="25.5">
      <c r="A167" s="39" t="s">
        <v>31</v>
      </c>
      <c r="B167" s="27" t="s">
        <v>32</v>
      </c>
      <c r="C167" s="155"/>
      <c r="D167" s="156"/>
      <c r="E167" s="157"/>
      <c r="F167" s="155"/>
      <c r="G167" s="156"/>
      <c r="H167" s="157"/>
    </row>
    <row r="168" spans="1:8" s="19" customFormat="1" ht="12.75">
      <c r="A168" s="39" t="s">
        <v>33</v>
      </c>
      <c r="B168" s="27" t="s">
        <v>34</v>
      </c>
      <c r="C168" s="155"/>
      <c r="D168" s="156">
        <v>0</v>
      </c>
      <c r="E168" s="157"/>
      <c r="F168" s="155"/>
      <c r="G168" s="156">
        <v>0</v>
      </c>
      <c r="H168" s="157"/>
    </row>
    <row r="169" spans="1:8" s="19" customFormat="1" ht="13.5" thickBot="1">
      <c r="A169" s="39"/>
      <c r="B169" s="27" t="s">
        <v>64</v>
      </c>
      <c r="C169" s="155"/>
      <c r="D169" s="156"/>
      <c r="E169" s="157"/>
      <c r="F169" s="155"/>
      <c r="G169" s="156"/>
      <c r="H169" s="157"/>
    </row>
    <row r="170" spans="1:8" s="19" customFormat="1" ht="25.5">
      <c r="A170" s="29" t="s">
        <v>151</v>
      </c>
      <c r="B170" s="237" t="s">
        <v>36</v>
      </c>
      <c r="C170" s="144">
        <f t="shared" ref="C170:H170" si="24">C136+C144-C148-C151-C156-C159+C166-C168</f>
        <v>493606.5</v>
      </c>
      <c r="D170" s="144">
        <f t="shared" si="24"/>
        <v>490213.25</v>
      </c>
      <c r="E170" s="144">
        <f t="shared" si="24"/>
        <v>493606.5</v>
      </c>
      <c r="F170" s="144">
        <f t="shared" si="24"/>
        <v>565877</v>
      </c>
      <c r="G170" s="144">
        <v>896149</v>
      </c>
      <c r="H170" s="144">
        <f t="shared" si="24"/>
        <v>565877</v>
      </c>
    </row>
    <row r="171" spans="1:8" s="19" customFormat="1" ht="12.75">
      <c r="A171" s="39" t="s">
        <v>35</v>
      </c>
      <c r="B171" s="27" t="s">
        <v>38</v>
      </c>
      <c r="C171" s="155"/>
      <c r="D171" s="156"/>
      <c r="E171" s="157"/>
      <c r="F171" s="155"/>
      <c r="G171" s="156"/>
      <c r="H171" s="157"/>
    </row>
    <row r="172" spans="1:8" s="19" customFormat="1" ht="13.5" thickBot="1">
      <c r="A172" s="39" t="s">
        <v>37</v>
      </c>
      <c r="B172" s="27" t="s">
        <v>40</v>
      </c>
      <c r="C172" s="155"/>
      <c r="D172" s="156"/>
      <c r="E172" s="157"/>
      <c r="F172" s="155"/>
      <c r="G172" s="156"/>
      <c r="H172" s="157"/>
    </row>
    <row r="173" spans="1:8" s="19" customFormat="1" ht="12.75">
      <c r="A173" s="29" t="s">
        <v>39</v>
      </c>
      <c r="B173" s="237" t="s">
        <v>42</v>
      </c>
      <c r="C173" s="143">
        <f>C170</f>
        <v>493606.5</v>
      </c>
      <c r="D173" s="144">
        <f>D170</f>
        <v>490213.25</v>
      </c>
      <c r="E173" s="145">
        <f>E170+F171-F172</f>
        <v>493606.5</v>
      </c>
      <c r="F173" s="143">
        <f>F170</f>
        <v>565877</v>
      </c>
      <c r="G173" s="144">
        <f>G170</f>
        <v>896149</v>
      </c>
      <c r="H173" s="145">
        <f>H170+I171-I172</f>
        <v>565877</v>
      </c>
    </row>
    <row r="174" spans="1:8" s="19" customFormat="1" ht="25.5">
      <c r="A174" s="39" t="s">
        <v>41</v>
      </c>
      <c r="B174" s="27" t="s">
        <v>158</v>
      </c>
      <c r="C174" s="155">
        <v>350</v>
      </c>
      <c r="D174" s="156">
        <v>239</v>
      </c>
      <c r="E174" s="157">
        <v>350</v>
      </c>
      <c r="F174" s="155">
        <v>120249</v>
      </c>
      <c r="G174" s="156">
        <v>641</v>
      </c>
      <c r="H174" s="157">
        <v>120249</v>
      </c>
    </row>
    <row r="175" spans="1:8" s="19" customFormat="1" ht="12.75">
      <c r="A175" s="43"/>
      <c r="B175" s="27" t="s">
        <v>64</v>
      </c>
      <c r="C175" s="158"/>
      <c r="D175" s="159"/>
      <c r="E175" s="160"/>
      <c r="F175" s="158"/>
      <c r="G175" s="159"/>
      <c r="H175" s="160"/>
    </row>
    <row r="176" spans="1:8" s="19" customFormat="1" ht="13.5" thickBot="1">
      <c r="A176" s="43" t="s">
        <v>43</v>
      </c>
      <c r="B176" s="242" t="s">
        <v>45</v>
      </c>
      <c r="C176" s="158"/>
      <c r="D176" s="159"/>
      <c r="E176" s="160"/>
      <c r="F176" s="158"/>
      <c r="G176" s="159"/>
      <c r="H176" s="160"/>
    </row>
    <row r="177" spans="1:8" s="19" customFormat="1" ht="12.75">
      <c r="A177" s="44" t="s">
        <v>44</v>
      </c>
      <c r="B177" s="243" t="s">
        <v>159</v>
      </c>
      <c r="C177" s="161">
        <f t="shared" ref="C177:H177" si="25">C173-C174</f>
        <v>493256.5</v>
      </c>
      <c r="D177" s="162">
        <f t="shared" si="25"/>
        <v>489974.25</v>
      </c>
      <c r="E177" s="163">
        <f t="shared" si="25"/>
        <v>493256.5</v>
      </c>
      <c r="F177" s="161">
        <f t="shared" si="25"/>
        <v>445628</v>
      </c>
      <c r="G177" s="162">
        <f t="shared" si="25"/>
        <v>895508</v>
      </c>
      <c r="H177" s="163">
        <f t="shared" si="25"/>
        <v>445628</v>
      </c>
    </row>
    <row r="178" spans="1:8" s="2" customFormat="1" ht="15">
      <c r="A178" s="11"/>
      <c r="B178" s="244"/>
      <c r="C178" s="11"/>
      <c r="D178" s="11"/>
      <c r="E178" s="75"/>
      <c r="F178" s="11"/>
      <c r="G178" s="11"/>
      <c r="H178" s="11"/>
    </row>
    <row r="179" spans="1:8">
      <c r="A179" s="12" t="s">
        <v>5</v>
      </c>
    </row>
    <row r="180" spans="1:8">
      <c r="A180" s="12" t="s">
        <v>46</v>
      </c>
    </row>
    <row r="181" spans="1:8" s="9" customFormat="1" ht="22.5" customHeight="1">
      <c r="A181" s="8"/>
      <c r="B181" s="252" t="s">
        <v>179</v>
      </c>
      <c r="C181" s="252"/>
      <c r="D181" s="252"/>
      <c r="E181" s="252"/>
      <c r="F181" s="252"/>
      <c r="G181" s="252"/>
      <c r="H181" s="252"/>
    </row>
    <row r="182" spans="1:8" s="9" customFormat="1" ht="22.5" customHeight="1">
      <c r="A182" s="8"/>
      <c r="B182" s="10"/>
      <c r="C182" s="10"/>
      <c r="D182" s="10"/>
      <c r="E182" s="10"/>
      <c r="F182" s="10"/>
      <c r="G182" s="10"/>
      <c r="H182" s="10"/>
    </row>
    <row r="183" spans="1:8" s="19" customFormat="1" ht="12.75">
      <c r="A183" s="251" t="s">
        <v>47</v>
      </c>
      <c r="B183" s="251" t="s">
        <v>157</v>
      </c>
      <c r="C183" s="30" t="s">
        <v>3</v>
      </c>
      <c r="D183" s="30"/>
      <c r="E183" s="30"/>
      <c r="F183" s="30" t="s">
        <v>4</v>
      </c>
      <c r="G183" s="30"/>
      <c r="H183" s="47"/>
    </row>
    <row r="184" spans="1:8" s="19" customFormat="1" ht="40.5">
      <c r="A184" s="251"/>
      <c r="B184" s="251"/>
      <c r="C184" s="20" t="s">
        <v>0</v>
      </c>
      <c r="D184" s="20" t="s">
        <v>1</v>
      </c>
      <c r="E184" s="20" t="s">
        <v>2</v>
      </c>
      <c r="F184" s="20" t="s">
        <v>0</v>
      </c>
      <c r="G184" s="20" t="s">
        <v>1</v>
      </c>
      <c r="H184" s="46" t="s">
        <v>2</v>
      </c>
    </row>
    <row r="185" spans="1:8" s="19" customFormat="1" ht="12.75">
      <c r="A185" s="31" t="s">
        <v>6</v>
      </c>
      <c r="B185" s="32" t="s">
        <v>180</v>
      </c>
      <c r="C185" s="33"/>
      <c r="D185" s="34"/>
      <c r="E185" s="35"/>
      <c r="F185" s="33"/>
      <c r="G185" s="34"/>
      <c r="H185" s="48"/>
    </row>
    <row r="186" spans="1:8" s="19" customFormat="1" ht="12.75">
      <c r="A186" s="39" t="s">
        <v>8</v>
      </c>
      <c r="B186" s="27" t="s">
        <v>181</v>
      </c>
      <c r="C186" s="36"/>
      <c r="D186" s="37"/>
      <c r="E186" s="38"/>
      <c r="F186" s="36"/>
      <c r="G186" s="37"/>
      <c r="H186" s="49"/>
    </row>
    <row r="187" spans="1:8" s="19" customFormat="1" ht="12.75">
      <c r="A187" s="39" t="s">
        <v>9</v>
      </c>
      <c r="B187" s="27" t="s">
        <v>182</v>
      </c>
      <c r="C187" s="36"/>
      <c r="D187" s="37"/>
      <c r="E187" s="38"/>
      <c r="F187" s="36"/>
      <c r="G187" s="37"/>
      <c r="H187" s="49"/>
    </row>
    <row r="188" spans="1:8" s="19" customFormat="1" ht="12.75">
      <c r="A188" s="39" t="s">
        <v>11</v>
      </c>
      <c r="B188" s="27" t="s">
        <v>183</v>
      </c>
      <c r="C188" s="36"/>
      <c r="D188" s="37"/>
      <c r="E188" s="38"/>
      <c r="F188" s="36"/>
      <c r="G188" s="37"/>
      <c r="H188" s="49"/>
    </row>
    <row r="189" spans="1:8" s="19" customFormat="1" ht="12.75">
      <c r="A189" s="39" t="s">
        <v>12</v>
      </c>
      <c r="B189" s="27" t="s">
        <v>184</v>
      </c>
      <c r="C189" s="36"/>
      <c r="D189" s="37"/>
      <c r="E189" s="38"/>
      <c r="F189" s="36"/>
      <c r="G189" s="37"/>
      <c r="H189" s="49"/>
    </row>
    <row r="190" spans="1:8" s="19" customFormat="1" ht="25.5">
      <c r="A190" s="39" t="s">
        <v>14</v>
      </c>
      <c r="B190" s="27" t="s">
        <v>185</v>
      </c>
      <c r="C190" s="36"/>
      <c r="D190" s="37"/>
      <c r="E190" s="38"/>
      <c r="F190" s="36"/>
      <c r="G190" s="37"/>
      <c r="H190" s="49"/>
    </row>
  </sheetData>
  <mergeCells count="10">
    <mergeCell ref="C134:E134"/>
    <mergeCell ref="A183:A184"/>
    <mergeCell ref="B183:B184"/>
    <mergeCell ref="B181:H181"/>
    <mergeCell ref="A5:A6"/>
    <mergeCell ref="B5:B6"/>
    <mergeCell ref="A134:A135"/>
    <mergeCell ref="B134:B135"/>
    <mergeCell ref="A131:B131"/>
    <mergeCell ref="F134:H134"/>
  </mergeCells>
  <phoneticPr fontId="22" type="noConversion"/>
  <pageMargins left="0.78740157480314965" right="0.35433070866141736" top="0.43307086614173229" bottom="0.31496062992125984" header="0.31496062992125984" footer="0.27559055118110237"/>
  <pageSetup paperSize="9" scale="85" orientation="portrait" r:id="rId1"/>
  <headerFooter alignWithMargins="0"/>
  <rowBreaks count="3" manualBreakCount="3">
    <brk id="52" max="7" man="1"/>
    <brk id="129" max="16383" man="1"/>
    <brk id="17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Bilance_PZA</vt:lpstr>
      <vt:lpstr>Bilance_PZA!Print_Area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Anrijs</dc:creator>
  <cp:lastModifiedBy>Baiba Holma</cp:lastModifiedBy>
  <cp:lastPrinted>2020-10-16T11:14:05Z</cp:lastPrinted>
  <dcterms:created xsi:type="dcterms:W3CDTF">2011-01-24T19:50:56Z</dcterms:created>
  <dcterms:modified xsi:type="dcterms:W3CDTF">2021-07-14T14:14:57Z</dcterms:modified>
</cp:coreProperties>
</file>