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5240" windowHeight="6945" tabRatio="804" activeTab="0"/>
  </bookViews>
  <sheets>
    <sheet name="Bilance_PZA" sheetId="1" r:id="rId1"/>
  </sheets>
  <definedNames>
    <definedName name="_xlnm.Print_Area" localSheetId="0">'Bilance_PZA'!$A$1:$H$190</definedName>
  </definedNames>
  <calcPr fullCalcOnLoad="1"/>
</workbook>
</file>

<file path=xl/sharedStrings.xml><?xml version="1.0" encoding="utf-8"?>
<sst xmlns="http://schemas.openxmlformats.org/spreadsheetml/2006/main" count="335" uniqueCount="200">
  <si>
    <t>Plāns (periodā)</t>
  </si>
  <si>
    <t>Izpilde (periodā)</t>
  </si>
  <si>
    <t>Plāns (uz gadu)</t>
  </si>
  <si>
    <t>Par tekošo gadu</t>
  </si>
  <si>
    <t>Par iepriekšējo gadu</t>
  </si>
  <si>
    <t>Kapitālsabiedrības nosaukums</t>
  </si>
  <si>
    <t>1.</t>
  </si>
  <si>
    <t>Neto apgrozījums</t>
  </si>
  <si>
    <t>2.</t>
  </si>
  <si>
    <t>3.</t>
  </si>
  <si>
    <t>Uz pašu igtermiņa ieguldījumiem attiecinātās (kapitalizētās) izmaksas</t>
  </si>
  <si>
    <t>4.</t>
  </si>
  <si>
    <t>5.</t>
  </si>
  <si>
    <t>izejvielu un palīgmateriālu izmaksas</t>
  </si>
  <si>
    <t>6.</t>
  </si>
  <si>
    <t>Personāla izmaksas:</t>
  </si>
  <si>
    <t>atlīdzība par darbu</t>
  </si>
  <si>
    <t>pensijas no sabiedrības līdzekļiem</t>
  </si>
  <si>
    <t>valsts sociālās apdrošināšanas obligātās iemaksas</t>
  </si>
  <si>
    <t>pārējās sociālās nodrošināšanas izmaksas</t>
  </si>
  <si>
    <t>7.</t>
  </si>
  <si>
    <t>pamatlīdzekļu un nemateriālo ieguldījumu nolietojums un norakstīšana</t>
  </si>
  <si>
    <t>apgrozāmo līdzekļu vērtības norakstīšana virs normālajiem norakstījumiem</t>
  </si>
  <si>
    <t>8.</t>
  </si>
  <si>
    <t>Pārējās saimnieciskās darbības izmaksas</t>
  </si>
  <si>
    <t>9.</t>
  </si>
  <si>
    <t>Ieņēmumi no līdzdalības koncerna meitas un asociēto sabiedrību kapitālos</t>
  </si>
  <si>
    <t>10.</t>
  </si>
  <si>
    <t>Ieņēmumi no vērtspapīriem un aizdevumiem, kas veidojuši ilgtermiņa ieguldījumus</t>
  </si>
  <si>
    <t>11.</t>
  </si>
  <si>
    <t>Pārējie procentu ieņēmumi un tamlīdzīgi ieņēmumi</t>
  </si>
  <si>
    <t>12.</t>
  </si>
  <si>
    <t>Ilgtermiņa finanšu ieguldījumu un īstermiņa vērtspapīru vērtības norakstīšana</t>
  </si>
  <si>
    <t>13.</t>
  </si>
  <si>
    <t>Procentu maksājumi un tamlīdzīgas izmaksas</t>
  </si>
  <si>
    <t>15.</t>
  </si>
  <si>
    <t>Peļņa vai zaudējumi pirms ārkārtas posteņiem un nodokļiem</t>
  </si>
  <si>
    <t>16.</t>
  </si>
  <si>
    <t>Ārkārtas ieņēmumi</t>
  </si>
  <si>
    <t>17.</t>
  </si>
  <si>
    <t>Ārkārtas izmaksas</t>
  </si>
  <si>
    <t>18.</t>
  </si>
  <si>
    <t>Peļņa vai zaudējumi pirms nodokļiem</t>
  </si>
  <si>
    <t>19.</t>
  </si>
  <si>
    <t>20.</t>
  </si>
  <si>
    <t>Pārējie nodokļi</t>
  </si>
  <si>
    <t>Periods</t>
  </si>
  <si>
    <t>Nr.</t>
  </si>
  <si>
    <t>Aktīvs</t>
  </si>
  <si>
    <t>Ilgtermiņa ieguldījumi</t>
  </si>
  <si>
    <t>I NEMATERIĀLIE IEGULDĪJUMI:</t>
  </si>
  <si>
    <t>Attīstības izmaksas</t>
  </si>
  <si>
    <t>Koncesijas, patenti, licences, preču zīmes un tamlīdzīgas tiesības</t>
  </si>
  <si>
    <t>Citi nemateriālie ieguldījumi</t>
  </si>
  <si>
    <t>Nemateriālā vērtība</t>
  </si>
  <si>
    <t>Avansa maksājumi par nemateriālaiem ieguldījumiem</t>
  </si>
  <si>
    <t>NEMATERIĀLIE IEGULDĪJUMI KOPĀ</t>
  </si>
  <si>
    <t>Zemes gabali, ēkas un būves un ilggadīgie stādījumi</t>
  </si>
  <si>
    <t>Ilgtermiņa ieguldījumi nomātajos pamatlīdzekļos</t>
  </si>
  <si>
    <t>Iekārtas un mašīnas</t>
  </si>
  <si>
    <t>Pārējie pamatlīdzekļi un inventārs</t>
  </si>
  <si>
    <t>Avansa maksājumi par pamatlīdzekļiem</t>
  </si>
  <si>
    <t>PAMATLĪDZEKĻI KOPĀ</t>
  </si>
  <si>
    <t xml:space="preserve">III IEGULDĪJUMA ĪPAŠUMI </t>
  </si>
  <si>
    <t>Lietotāja definēts</t>
  </si>
  <si>
    <t>IEGULDĪJUMA ĪPAŠUMI KOPĀ</t>
  </si>
  <si>
    <t>IV BIOLOĢISKIE AKTĪVI</t>
  </si>
  <si>
    <t>BIOLOĢISKIE AKTĪVI KOPĀ</t>
  </si>
  <si>
    <t>V ILGTERMIŅA FINANŠU IEGULDĪJUMI:</t>
  </si>
  <si>
    <t>Līdzdalība radniecīgās sabiedrības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</si>
  <si>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</si>
  <si>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</si>
  <si>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</si>
  <si>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</si>
  <si>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Pārējie aizdevumi un citi ilgtermiņa debitori</t>
  </si>
  <si>
    <t>Pašu akcijas un daļas</t>
  </si>
  <si>
    <t>Aizdevumi akcionāriem vai dalībniekiem un vadībai</t>
  </si>
  <si>
    <t>Atliktā nodokļa aktīvi</t>
  </si>
  <si>
    <t>ILGTERMIŅA FINANŠU IEGULDĪJUMI KOPĀ</t>
  </si>
  <si>
    <t xml:space="preserve">Ilgtermiņa ieguldījumi KOPĀ </t>
  </si>
  <si>
    <t>Apgrozāmie līdzekļi</t>
  </si>
  <si>
    <t>I KRĀJUMI:</t>
  </si>
  <si>
    <t>Izejvielas, pamatmateriāli un palīgmateriāli</t>
  </si>
  <si>
    <t>Nepabeigtie ražojumi</t>
  </si>
  <si>
    <t>Gatavie ražojumi un preces pārdošanai</t>
  </si>
  <si>
    <t>Nepabeigtie pasūtījumi</t>
  </si>
  <si>
    <t>Avansa maksājumi par precēm</t>
  </si>
  <si>
    <t>Darba dzīvnieki un produktīvie dzīvnieki</t>
  </si>
  <si>
    <t>KRĀJUMI KOPĀ</t>
  </si>
  <si>
    <t>II PĀRDOŠANAI TURĒTI ILGTERMIŅA IEGULDĪJUMI</t>
  </si>
  <si>
    <t>PĀRDOŠANAI TURĒTI ILGTERMIŅA IEGULDĪJUMI KOPĀ</t>
  </si>
  <si>
    <t>III DEBITORI:</t>
  </si>
  <si>
    <t>Pircēju un pasūtītāju parādi.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</si>
  <si>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</si>
  <si>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</si>
  <si>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</si>
  <si>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</si>
  <si>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</si>
  <si>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</si>
  <si>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</si>
  <si>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DEBITORI KOPĀ</t>
  </si>
  <si>
    <t>IV ĪSTERMIŅA FINANŠU IEGULDĪJUMI:</t>
  </si>
  <si>
    <t>Līdzdalība radniecīgo sabiedrību kapitālā</t>
  </si>
  <si>
    <t>Pārējie vērtspapīri un līdzdalība kapitālos</t>
  </si>
  <si>
    <t>Atvasinātie finanšu instrumenti</t>
  </si>
  <si>
    <t>ĪSTERMIŅA FINANŠU IEGULDĪJUMI KOPĀ</t>
  </si>
  <si>
    <t>V NAUDA</t>
  </si>
  <si>
    <t>Apgrozāmie līdzekļi KOPĀ</t>
  </si>
  <si>
    <t>BILANCE (aktīvs)</t>
  </si>
  <si>
    <t>Pasīvs</t>
  </si>
  <si>
    <t>Pašu kapitāls</t>
  </si>
  <si>
    <t>Akciju vai daļu kapitāls (pamatkapitāls)</t>
  </si>
  <si>
    <t>Akciju (daļu) emisijas uzcenojums</t>
  </si>
  <si>
    <t>Ilgtermiņa ieguldījumu pārvērtēšanas rezerve</t>
  </si>
  <si>
    <t>Finanšu instrumentu pārvērtēšanas rezerve</t>
  </si>
  <si>
    <t>Rezerves:</t>
  </si>
  <si>
    <t>a)</t>
  </si>
  <si>
    <t>likumā noteiktās rezerves</t>
  </si>
  <si>
    <t>b)</t>
  </si>
  <si>
    <t>rezerves pašu akcijām vai daļām</t>
  </si>
  <si>
    <t>c)</t>
  </si>
  <si>
    <t>sabiedrības statūtos noteiktās rezerves</t>
  </si>
  <si>
    <t>d)</t>
  </si>
  <si>
    <t>pārējās rezerves</t>
  </si>
  <si>
    <t>Rezerves kopā</t>
  </si>
  <si>
    <t>Nesadalītā peļņa:</t>
  </si>
  <si>
    <t>iepriekšējo gadu nesadalītā peļņa</t>
  </si>
  <si>
    <t>pārskata gada nesadalītā peļņa</t>
  </si>
  <si>
    <t>Pašu kapitāls KOPĀ</t>
  </si>
  <si>
    <t>Uzkrājumi</t>
  </si>
  <si>
    <t>Uzkrājumi pensijām un tamlīdzīgām saistībām</t>
  </si>
  <si>
    <t>Uzkrājumi paredzamajiem nodokļiem</t>
  </si>
  <si>
    <t>Citi uzkrājumi</t>
  </si>
  <si>
    <t>Uzkrājumi KOPĀ</t>
  </si>
  <si>
    <t>Kreditori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</si>
  <si>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</si>
  <si>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</si>
  <si>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</si>
  <si>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</si>
  <si>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</si>
  <si>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</si>
  <si>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</si>
  <si>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</si>
  <si>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</si>
  <si>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Parādi asociētajām sabiedrībām</t>
  </si>
  <si>
    <t>Nodokļi un valsts sociālās apdrošināšanas obligātās iemaksas</t>
  </si>
  <si>
    <t>Pārējie kreditori</t>
  </si>
  <si>
    <t>Nākamo periodu ieņēmumi</t>
  </si>
  <si>
    <t>Neizmaksātās dividendes</t>
  </si>
  <si>
    <t>Ilgtermiņa kreditori KOPĀ</t>
  </si>
  <si>
    <t>Īstermiņa kreditori</t>
  </si>
  <si>
    <t>14.</t>
  </si>
  <si>
    <t>Uzkrātās saistības</t>
  </si>
  <si>
    <t xml:space="preserve"> Atvasinātie finanšu instrumenti</t>
  </si>
  <si>
    <t>Īstermiņa kreditori KOPĀ</t>
  </si>
  <si>
    <t>Kreditori KOPĀ</t>
  </si>
  <si>
    <t>BILANCE (pasīvs)</t>
  </si>
  <si>
    <t xml:space="preserve">Rādītāja nosaukums </t>
  </si>
  <si>
    <t>Uzņēmumu ienākuma nodoklis par pārskata gadu</t>
  </si>
  <si>
    <t>Pārskata gada peļņa vai zaudējumi</t>
  </si>
  <si>
    <t>Gatavās produkcijas un nepabeigto ražojumu krājumu izmaiņas</t>
  </si>
  <si>
    <t xml:space="preserve">Pārējie saimnieciskās darbības ieņēmumi </t>
  </si>
  <si>
    <t>Materiālu izmaksas</t>
  </si>
  <si>
    <t>Līdzekļu un vērtību norakstīšana</t>
  </si>
  <si>
    <t>1.1</t>
  </si>
  <si>
    <t>1.2</t>
  </si>
  <si>
    <t>1.3</t>
  </si>
  <si>
    <t>1.4</t>
  </si>
  <si>
    <t>PL izveidošana un nepabeigto celtniecības objektu izmaksas</t>
  </si>
  <si>
    <t>4.1</t>
  </si>
  <si>
    <t>4.2</t>
  </si>
  <si>
    <t>.....( atšifrējums 1)</t>
  </si>
  <si>
    <t>pārējās ārējās izmaksas (detalizēti)</t>
  </si>
  <si>
    <t>8.1</t>
  </si>
  <si>
    <t>8.2</t>
  </si>
  <si>
    <t>.....( atšifrējums 2)</t>
  </si>
  <si>
    <t>9.1</t>
  </si>
  <si>
    <t>9.2</t>
  </si>
  <si>
    <t>Bilance</t>
  </si>
  <si>
    <t>Izdevumi, kas nav iekļauti izmaksu sastavā</t>
  </si>
  <si>
    <t>Īstermiņa parādu atmaksājamās summas</t>
  </si>
  <si>
    <t>Ilgtermiņa parādu atmaksājamās summas</t>
  </si>
  <si>
    <t>Izdevumi celtniecībai, rekonstrukcijai</t>
  </si>
  <si>
    <t>Kapitālremonta izdevumi</t>
  </si>
  <si>
    <t>Sociālās infrastruktūras uzturēšanas izdevumi</t>
  </si>
  <si>
    <t>Dabas resursu izmantošanas un apkārtējās vides piesārņošanas virslimita maksājumi</t>
  </si>
  <si>
    <r>
      <t>Peļņas vai zaudējumu aprēķins</t>
    </r>
    <r>
      <rPr>
        <sz val="12"/>
        <rFont val="Calibri"/>
        <family val="2"/>
      </rPr>
      <t xml:space="preserve"> (pēc periodu izmaksu metodes)</t>
    </r>
  </si>
  <si>
    <t>Atliktā nodokļa saistības</t>
  </si>
  <si>
    <t>Valsts SIA Autotransporta direkcija</t>
  </si>
  <si>
    <t>Ieņēmumi (Dotācija Autotransporta direkcijai sabiedriskā transporta pakalpojumu organizēšanai)</t>
  </si>
  <si>
    <t>Starptautisko pasažieru un kravu pārvadājumu atļauju izsniegšana</t>
  </si>
  <si>
    <t>Transportlīdzekļu vadītāja darba un atpūtas laika uzskaites digitālās kontrolierīces (tahogrāfa) karšu izsniegšana</t>
  </si>
  <si>
    <t>Profesionālās kompetences un Bīstamo kravu pārvadājumu padomnieka eksāmenu pieņemšana un sertifikātu izsniegšana</t>
  </si>
  <si>
    <t>1.5</t>
  </si>
  <si>
    <t>Pārējie ieņēmumi</t>
  </si>
  <si>
    <t>4.3</t>
  </si>
  <si>
    <t>Ieņēmumi no MAMBA projekta</t>
  </si>
  <si>
    <t>Eiropas kopienas atļauju, Eiropas kopienas atļauju kopiju, licenču, licenču kartītes, autovadītāju atestātu, pašpārvadājumu sertifikātu izsniegšana, taksom. un vieglo auto reģistr., EK un Interbus formul.grāmatiņas</t>
  </si>
  <si>
    <t>2020.gads 01.01.-31.03.</t>
  </si>
  <si>
    <t>Ieņēmumi (t.sk.līgumsodi)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</si>
</sst>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_-* #,##0_-;\-* #,##0_-;_-* &quot;-&quot;??_-;_-@_-"/>
    <numFmt numFmtId="176" formatCode="#,##0.0000"/>
    <numFmt numFmtId="177" formatCode="#,##0.000"/>
    <numFmt numFmtId="178" formatCode="0.000"/>
    <numFmt numFmtId="179" formatCode="0.0"/>
    <numFmt numFmtId="180" formatCode="mm/dd/yy"/>
    <numFmt numFmtId="181" formatCode="_-[$€-2]\ * #,##0.00_-;\-[$€-2]\ * #,##0.00_-;_-[$€-2]\ * &quot;-&quot;??_-"/>
    <numFmt numFmtId="182" formatCode="0_);[Red]\(0\)"/>
    <numFmt numFmtId="183" formatCode="_(* #,##0.00_);_(* \(#,##0.00\);_(* &quot;-&quot;??_);_(@_)"/>
    <numFmt numFmtId="184" formatCode="General&quot;.&quot;"/>
    <numFmt numFmtId="185" formatCode="_-* #,##0.00_р_._-;\-* #,##0.00_р_._-;_-* &quot;-&quot;??_р_._-;_-@_-"/>
    <numFmt numFmtId="186" formatCode="_-* #,##0.00_-;\-* #,##0.00_-;_-* &quot;-&quot;_-;_-@_-"/>
    <numFmt numFmtId="187" formatCode="0.0000000"/>
    <numFmt numFmtId="188" formatCode="0.000000"/>
    <numFmt numFmtId="189" formatCode="0.00000"/>
    <numFmt numFmtId="190" formatCode="0.0000"/>
    <numFmt numFmtId="191" formatCode="_-* #,##0.0_-;\-* #,##0.0_-;_-* &quot;-&quot;_-;_-@_-"/>
    <numFmt numFmtId="192" formatCode="dd\-mmm\-yy"/>
    <numFmt numFmtId="193" formatCode="0.000%"/>
    <numFmt numFmtId="194" formatCode="#,##0.0"/>
    <numFmt numFmtId="195" formatCode="[$-426]dddd\,\ yyyy&quot;. gada &quot;d\.\ mmmm"/>
    <numFmt numFmtId="196" formatCode="0."/>
    <numFmt numFmtId="197" formatCode="#0.00"/>
    <numFmt numFmtId="198" formatCode="&quot;Jā&quot;;&quot;Jā&quot;;&quot;Nē&quot;"/>
    <numFmt numFmtId="199" formatCode="&quot;Patiess&quot;;&quot;Patiess&quot;;&quot;Aplams&quot;"/>
    <numFmt numFmtId="200" formatCode="&quot;Ieslēgts&quot;;&quot;Ieslēgts&quot;;&quot;Izslēgts&quot;"/>
    <numFmt numFmtId="201" formatCode="[$€-2]\ #\ ##,000_);[Red]\([$€-2]\ #\ 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8"/>
      <name val="Arial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8"/>
      <name val="Times"/>
      <family val="1"/>
    </font>
    <font>
      <b/>
      <sz val="12"/>
      <name val="Times New Roman"/>
      <family val="1"/>
    </font>
    <font>
      <sz val="10"/>
      <name val="Arial BaltRim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>
        <color theme="1"/>
      </bottom>
    </border>
    <border>
      <left style="thin"/>
      <right>
        <color indexed="63"/>
      </right>
      <top style="thin">
        <color theme="1"/>
      </top>
      <bottom style="thick"/>
    </border>
    <border>
      <left style="medium"/>
      <right style="medium"/>
      <top style="thin">
        <color theme="1"/>
      </top>
      <bottom style="thin">
        <color theme="1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>
        <color theme="1"/>
      </bottom>
    </border>
    <border>
      <left>
        <color indexed="63"/>
      </left>
      <right style="thin"/>
      <top style="hair"/>
      <bottom style="thin">
        <color theme="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24" fillId="10" borderId="0" applyNumberFormat="0" applyBorder="0" applyAlignment="0" applyProtection="0"/>
    <xf numFmtId="0" fontId="1" fillId="3" borderId="0" applyNumberFormat="0" applyBorder="0" applyAlignment="0" applyProtection="0"/>
    <xf numFmtId="0" fontId="24" fillId="9" borderId="0" applyNumberFormat="0" applyBorder="0" applyAlignment="0" applyProtection="0"/>
    <xf numFmtId="0" fontId="1" fillId="4" borderId="0" applyNumberFormat="0" applyBorder="0" applyAlignment="0" applyProtection="0"/>
    <xf numFmtId="0" fontId="24" fillId="11" borderId="0" applyNumberFormat="0" applyBorder="0" applyAlignment="0" applyProtection="0"/>
    <xf numFmtId="0" fontId="1" fillId="5" borderId="0" applyNumberFormat="0" applyBorder="0" applyAlignment="0" applyProtection="0"/>
    <xf numFmtId="0" fontId="24" fillId="10" borderId="0" applyNumberFormat="0" applyBorder="0" applyAlignment="0" applyProtection="0"/>
    <xf numFmtId="0" fontId="1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9" borderId="0" applyNumberFormat="0" applyBorder="0" applyAlignment="0" applyProtection="0"/>
    <xf numFmtId="0" fontId="24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22" borderId="0" applyNumberFormat="0" applyBorder="0" applyAlignment="0" applyProtection="0"/>
    <xf numFmtId="0" fontId="1" fillId="5" borderId="0" applyNumberFormat="0" applyBorder="0" applyAlignment="0" applyProtection="0"/>
    <xf numFmtId="0" fontId="24" fillId="21" borderId="0" applyNumberFormat="0" applyBorder="0" applyAlignment="0" applyProtection="0"/>
    <xf numFmtId="0" fontId="1" fillId="13" borderId="0" applyNumberFormat="0" applyBorder="0" applyAlignment="0" applyProtection="0"/>
    <xf numFmtId="0" fontId="24" fillId="13" borderId="0" applyNumberFormat="0" applyBorder="0" applyAlignment="0" applyProtection="0"/>
    <xf numFmtId="0" fontId="1" fillId="20" borderId="0" applyNumberFormat="0" applyBorder="0" applyAlignment="0" applyProtection="0"/>
    <xf numFmtId="0" fontId="24" fillId="9" borderId="0" applyNumberFormat="0" applyBorder="0" applyAlignment="0" applyProtection="0"/>
    <xf numFmtId="0" fontId="52" fillId="23" borderId="0" applyNumberFormat="0" applyBorder="0" applyAlignment="0" applyProtection="0"/>
    <xf numFmtId="0" fontId="20" fillId="24" borderId="0" applyNumberFormat="0" applyBorder="0" applyAlignment="0" applyProtection="0"/>
    <xf numFmtId="0" fontId="52" fillId="25" borderId="0" applyNumberFormat="0" applyBorder="0" applyAlignment="0" applyProtection="0"/>
    <xf numFmtId="0" fontId="20" fillId="15" borderId="0" applyNumberFormat="0" applyBorder="0" applyAlignment="0" applyProtection="0"/>
    <xf numFmtId="0" fontId="52" fillId="16" borderId="0" applyNumberFormat="0" applyBorder="0" applyAlignment="0" applyProtection="0"/>
    <xf numFmtId="0" fontId="20" fillId="16" borderId="0" applyNumberFormat="0" applyBorder="0" applyAlignment="0" applyProtection="0"/>
    <xf numFmtId="0" fontId="52" fillId="26" borderId="0" applyNumberFormat="0" applyBorder="0" applyAlignment="0" applyProtection="0"/>
    <xf numFmtId="0" fontId="20" fillId="26" borderId="0" applyNumberFormat="0" applyBorder="0" applyAlignment="0" applyProtection="0"/>
    <xf numFmtId="0" fontId="52" fillId="27" borderId="0" applyNumberFormat="0" applyBorder="0" applyAlignment="0" applyProtection="0"/>
    <xf numFmtId="0" fontId="20" fillId="28" borderId="0" applyNumberFormat="0" applyBorder="0" applyAlignment="0" applyProtection="0"/>
    <xf numFmtId="0" fontId="52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4" borderId="0" applyNumberFormat="0" applyBorder="0" applyAlignment="0" applyProtection="0"/>
    <xf numFmtId="0" fontId="25" fillId="28" borderId="0" applyNumberFormat="0" applyBorder="0" applyAlignment="0" applyProtection="0"/>
    <xf numFmtId="0" fontId="20" fillId="15" borderId="0" applyNumberFormat="0" applyBorder="0" applyAlignment="0" applyProtection="0"/>
    <xf numFmtId="0" fontId="25" fillId="15" borderId="0" applyNumberFormat="0" applyBorder="0" applyAlignment="0" applyProtection="0"/>
    <xf numFmtId="0" fontId="20" fillId="16" borderId="0" applyNumberFormat="0" applyBorder="0" applyAlignment="0" applyProtection="0"/>
    <xf numFmtId="0" fontId="25" fillId="22" borderId="0" applyNumberFormat="0" applyBorder="0" applyAlignment="0" applyProtection="0"/>
    <xf numFmtId="0" fontId="20" fillId="26" borderId="0" applyNumberFormat="0" applyBorder="0" applyAlignment="0" applyProtection="0"/>
    <xf numFmtId="0" fontId="25" fillId="21" borderId="0" applyNumberFormat="0" applyBorder="0" applyAlignment="0" applyProtection="0"/>
    <xf numFmtId="0" fontId="20" fillId="28" borderId="0" applyNumberFormat="0" applyBorder="0" applyAlignment="0" applyProtection="0"/>
    <xf numFmtId="0" fontId="25" fillId="28" borderId="0" applyNumberFormat="0" applyBorder="0" applyAlignment="0" applyProtection="0"/>
    <xf numFmtId="0" fontId="20" fillId="29" borderId="0" applyNumberFormat="0" applyBorder="0" applyAlignment="0" applyProtection="0"/>
    <xf numFmtId="0" fontId="25" fillId="9" borderId="0" applyNumberFormat="0" applyBorder="0" applyAlignment="0" applyProtection="0"/>
    <xf numFmtId="0" fontId="52" fillId="30" borderId="0" applyNumberFormat="0" applyBorder="0" applyAlignment="0" applyProtection="0"/>
    <xf numFmtId="0" fontId="20" fillId="31" borderId="0" applyNumberFormat="0" applyBorder="0" applyAlignment="0" applyProtection="0"/>
    <xf numFmtId="0" fontId="52" fillId="32" borderId="0" applyNumberFormat="0" applyBorder="0" applyAlignment="0" applyProtection="0"/>
    <xf numFmtId="0" fontId="20" fillId="33" borderId="0" applyNumberFormat="0" applyBorder="0" applyAlignment="0" applyProtection="0"/>
    <xf numFmtId="0" fontId="52" fillId="34" borderId="0" applyNumberFormat="0" applyBorder="0" applyAlignment="0" applyProtection="0"/>
    <xf numFmtId="0" fontId="20" fillId="35" borderId="0" applyNumberFormat="0" applyBorder="0" applyAlignment="0" applyProtection="0"/>
    <xf numFmtId="0" fontId="52" fillId="36" borderId="0" applyNumberFormat="0" applyBorder="0" applyAlignment="0" applyProtection="0"/>
    <xf numFmtId="0" fontId="20" fillId="26" borderId="0" applyNumberFormat="0" applyBorder="0" applyAlignment="0" applyProtection="0"/>
    <xf numFmtId="0" fontId="52" fillId="37" borderId="0" applyNumberFormat="0" applyBorder="0" applyAlignment="0" applyProtection="0"/>
    <xf numFmtId="0" fontId="20" fillId="28" borderId="0" applyNumberFormat="0" applyBorder="0" applyAlignment="0" applyProtection="0"/>
    <xf numFmtId="0" fontId="52" fillId="38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53" fillId="40" borderId="0" applyNumberFormat="0" applyBorder="0" applyAlignment="0" applyProtection="0"/>
    <xf numFmtId="0" fontId="12" fillId="3" borderId="0" applyNumberFormat="0" applyBorder="0" applyAlignment="0" applyProtection="0"/>
    <xf numFmtId="0" fontId="54" fillId="41" borderId="1" applyNumberFormat="0" applyAlignment="0" applyProtection="0"/>
    <xf numFmtId="0" fontId="5" fillId="21" borderId="2" applyNumberFormat="0" applyAlignment="0" applyProtection="0"/>
    <xf numFmtId="0" fontId="55" fillId="42" borderId="3" applyNumberFormat="0" applyAlignment="0" applyProtection="0"/>
    <xf numFmtId="0" fontId="16" fillId="43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7" fillId="21" borderId="5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6" fillId="4" borderId="0" applyNumberFormat="0" applyBorder="0" applyAlignment="0" applyProtection="0"/>
    <xf numFmtId="0" fontId="58" fillId="0" borderId="6" applyNumberFormat="0" applyFill="0" applyAlignment="0" applyProtection="0"/>
    <xf numFmtId="0" fontId="9" fillId="0" borderId="7" applyNumberFormat="0" applyFill="0" applyAlignment="0" applyProtection="0"/>
    <xf numFmtId="0" fontId="59" fillId="0" borderId="8" applyNumberFormat="0" applyFill="0" applyAlignment="0" applyProtection="0"/>
    <xf numFmtId="0" fontId="10" fillId="0" borderId="9" applyNumberFormat="0" applyFill="0" applyAlignment="0" applyProtection="0"/>
    <xf numFmtId="0" fontId="60" fillId="0" borderId="10" applyNumberFormat="0" applyFill="0" applyAlignment="0" applyProtection="0"/>
    <xf numFmtId="0" fontId="11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45" borderId="1" applyNumberFormat="0" applyAlignment="0" applyProtection="0"/>
    <xf numFmtId="0" fontId="13" fillId="9" borderId="2" applyNumberFormat="0" applyAlignment="0" applyProtection="0"/>
    <xf numFmtId="0" fontId="62" fillId="0" borderId="12" applyNumberFormat="0" applyFill="0" applyAlignment="0" applyProtection="0"/>
    <xf numFmtId="0" fontId="15" fillId="0" borderId="13" applyNumberFormat="0" applyFill="0" applyAlignment="0" applyProtection="0"/>
    <xf numFmtId="0" fontId="63" fillId="46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47" borderId="14" applyNumberFormat="0" applyFont="0" applyAlignment="0" applyProtection="0"/>
    <xf numFmtId="0" fontId="1" fillId="11" borderId="15" applyNumberFormat="0" applyFont="0" applyAlignment="0" applyProtection="0"/>
    <xf numFmtId="0" fontId="2" fillId="11" borderId="15" applyNumberFormat="0" applyFont="0" applyAlignment="0" applyProtection="0"/>
    <xf numFmtId="0" fontId="1" fillId="11" borderId="15" applyNumberFormat="0" applyFont="0" applyAlignment="0" applyProtection="0"/>
    <xf numFmtId="0" fontId="64" fillId="41" borderId="16" applyNumberFormat="0" applyAlignment="0" applyProtection="0"/>
    <xf numFmtId="0" fontId="14" fillId="21" borderId="17" applyNumberFormat="0" applyAlignment="0" applyProtection="0"/>
    <xf numFmtId="0" fontId="28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9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25" fillId="28" borderId="0" applyNumberFormat="0" applyBorder="0" applyAlignment="0" applyProtection="0"/>
    <xf numFmtId="0" fontId="20" fillId="33" borderId="0" applyNumberFormat="0" applyBorder="0" applyAlignment="0" applyProtection="0"/>
    <xf numFmtId="0" fontId="25" fillId="33" borderId="0" applyNumberFormat="0" applyBorder="0" applyAlignment="0" applyProtection="0"/>
    <xf numFmtId="0" fontId="20" fillId="35" borderId="0" applyNumberFormat="0" applyBorder="0" applyAlignment="0" applyProtection="0"/>
    <xf numFmtId="0" fontId="25" fillId="35" borderId="0" applyNumberFormat="0" applyBorder="0" applyAlignment="0" applyProtection="0"/>
    <xf numFmtId="0" fontId="20" fillId="26" borderId="0" applyNumberFormat="0" applyBorder="0" applyAlignment="0" applyProtection="0"/>
    <xf numFmtId="0" fontId="25" fillId="48" borderId="0" applyNumberFormat="0" applyBorder="0" applyAlignment="0" applyProtection="0"/>
    <xf numFmtId="0" fontId="20" fillId="28" borderId="0" applyNumberFormat="0" applyBorder="0" applyAlignment="0" applyProtection="0"/>
    <xf numFmtId="0" fontId="25" fillId="28" borderId="0" applyNumberFormat="0" applyBorder="0" applyAlignment="0" applyProtection="0"/>
    <xf numFmtId="0" fontId="20" fillId="39" borderId="0" applyNumberFormat="0" applyBorder="0" applyAlignment="0" applyProtection="0"/>
    <xf numFmtId="0" fontId="25" fillId="39" borderId="0" applyNumberFormat="0" applyBorder="0" applyAlignment="0" applyProtection="0"/>
    <xf numFmtId="0" fontId="13" fillId="9" borderId="2" applyNumberFormat="0" applyAlignment="0" applyProtection="0"/>
    <xf numFmtId="0" fontId="29" fillId="9" borderId="2" applyNumberFormat="0" applyAlignment="0" applyProtection="0"/>
    <xf numFmtId="0" fontId="14" fillId="21" borderId="17" applyNumberFormat="0" applyAlignment="0" applyProtection="0"/>
    <xf numFmtId="0" fontId="30" fillId="10" borderId="17" applyNumberFormat="0" applyAlignment="0" applyProtection="0"/>
    <xf numFmtId="0" fontId="5" fillId="21" borderId="2" applyNumberFormat="0" applyAlignment="0" applyProtection="0"/>
    <xf numFmtId="0" fontId="31" fillId="10" borderId="2" applyNumberFormat="0" applyAlignment="0" applyProtection="0"/>
    <xf numFmtId="0" fontId="9" fillId="0" borderId="7" applyNumberFormat="0" applyFill="0" applyAlignment="0" applyProtection="0"/>
    <xf numFmtId="0" fontId="32" fillId="0" borderId="20" applyNumberFormat="0" applyFill="0" applyAlignment="0" applyProtection="0"/>
    <xf numFmtId="0" fontId="10" fillId="0" borderId="9" applyNumberFormat="0" applyFill="0" applyAlignment="0" applyProtection="0"/>
    <xf numFmtId="0" fontId="33" fillId="0" borderId="9" applyNumberFormat="0" applyFill="0" applyAlignment="0" applyProtection="0"/>
    <xf numFmtId="0" fontId="11" fillId="0" borderId="11" applyNumberFormat="0" applyFill="0" applyAlignment="0" applyProtection="0"/>
    <xf numFmtId="0" fontId="34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30" fillId="0" borderId="22" applyNumberFormat="0" applyFill="0" applyAlignment="0" applyProtection="0"/>
    <xf numFmtId="0" fontId="16" fillId="43" borderId="4" applyNumberFormat="0" applyAlignment="0" applyProtection="0"/>
    <xf numFmtId="0" fontId="35" fillId="43" borderId="4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7" fillId="22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11" borderId="15" applyNumberFormat="0" applyFont="0" applyAlignment="0" applyProtection="0"/>
    <xf numFmtId="0" fontId="2" fillId="11" borderId="15" applyNumberFormat="0" applyFont="0" applyAlignment="0" applyProtection="0"/>
    <xf numFmtId="0" fontId="2" fillId="11" borderId="15" applyNumberFormat="0" applyFont="0" applyAlignment="0" applyProtection="0"/>
    <xf numFmtId="0" fontId="2" fillId="11" borderId="15" applyNumberFormat="0" applyFont="0" applyAlignment="0" applyProtection="0"/>
    <xf numFmtId="0" fontId="15" fillId="0" borderId="13" applyNumberFormat="0" applyFill="0" applyAlignment="0" applyProtection="0"/>
    <xf numFmtId="0" fontId="40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2" fillId="4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4" fillId="0" borderId="0" xfId="181" applyFont="1">
      <alignment/>
      <protection/>
    </xf>
    <xf numFmtId="0" fontId="43" fillId="0" borderId="0" xfId="181" applyFont="1">
      <alignment/>
      <protection/>
    </xf>
    <xf numFmtId="0" fontId="1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181" applyFont="1" applyAlignment="1">
      <alignment vertical="top"/>
      <protection/>
    </xf>
    <xf numFmtId="0" fontId="46" fillId="0" borderId="0" xfId="181" applyFont="1" applyAlignment="1">
      <alignment vertical="top" wrapText="1"/>
      <protection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left" wrapText="1"/>
    </xf>
    <xf numFmtId="0" fontId="43" fillId="0" borderId="0" xfId="181" applyFont="1" applyAlignment="1">
      <alignment vertical="top"/>
      <protection/>
    </xf>
    <xf numFmtId="0" fontId="43" fillId="0" borderId="0" xfId="181" applyFont="1" applyAlignment="1">
      <alignment vertical="top" wrapText="1"/>
      <protection/>
    </xf>
    <xf numFmtId="49" fontId="4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8" fillId="0" borderId="0" xfId="181" applyFont="1" applyFill="1" applyBorder="1" applyAlignment="1">
      <alignment vertical="top"/>
      <protection/>
    </xf>
    <xf numFmtId="0" fontId="48" fillId="0" borderId="0" xfId="181" applyFont="1" applyFill="1" applyBorder="1" applyAlignment="1">
      <alignment vertical="top" wrapText="1"/>
      <protection/>
    </xf>
    <xf numFmtId="3" fontId="48" fillId="0" borderId="0" xfId="181" applyNumberFormat="1" applyFont="1" applyFill="1" applyBorder="1" applyAlignment="1">
      <alignment vertical="top"/>
      <protection/>
    </xf>
    <xf numFmtId="0" fontId="43" fillId="0" borderId="0" xfId="181" applyFont="1" applyFill="1">
      <alignment/>
      <protection/>
    </xf>
    <xf numFmtId="0" fontId="44" fillId="0" borderId="23" xfId="181" applyFont="1" applyBorder="1" applyAlignment="1">
      <alignment vertical="top"/>
      <protection/>
    </xf>
    <xf numFmtId="0" fontId="44" fillId="0" borderId="0" xfId="181" applyFont="1">
      <alignment/>
      <protection/>
    </xf>
    <xf numFmtId="0" fontId="44" fillId="0" borderId="23" xfId="181" applyFont="1" applyBorder="1" applyAlignment="1">
      <alignment horizontal="center" vertical="top" textRotation="90" wrapText="1"/>
      <protection/>
    </xf>
    <xf numFmtId="0" fontId="49" fillId="0" borderId="24" xfId="181" applyFont="1" applyBorder="1" applyAlignment="1">
      <alignment vertical="top"/>
      <protection/>
    </xf>
    <xf numFmtId="0" fontId="49" fillId="0" borderId="25" xfId="181" applyFont="1" applyBorder="1" applyAlignment="1">
      <alignment vertical="top" wrapText="1"/>
      <protection/>
    </xf>
    <xf numFmtId="3" fontId="49" fillId="0" borderId="26" xfId="181" applyNumberFormat="1" applyFont="1" applyBorder="1" applyAlignment="1">
      <alignment vertical="top"/>
      <protection/>
    </xf>
    <xf numFmtId="3" fontId="49" fillId="0" borderId="25" xfId="181" applyNumberFormat="1" applyFont="1" applyBorder="1" applyAlignment="1">
      <alignment vertical="top"/>
      <protection/>
    </xf>
    <xf numFmtId="3" fontId="49" fillId="0" borderId="27" xfId="181" applyNumberFormat="1" applyFont="1" applyBorder="1" applyAlignment="1">
      <alignment vertical="top"/>
      <protection/>
    </xf>
    <xf numFmtId="0" fontId="49" fillId="0" borderId="28" xfId="181" applyFont="1" applyBorder="1" applyAlignment="1">
      <alignment vertical="top"/>
      <protection/>
    </xf>
    <xf numFmtId="0" fontId="49" fillId="0" borderId="29" xfId="181" applyFont="1" applyBorder="1" applyAlignment="1">
      <alignment vertical="top" wrapText="1"/>
      <protection/>
    </xf>
    <xf numFmtId="3" fontId="49" fillId="0" borderId="30" xfId="181" applyNumberFormat="1" applyFont="1" applyBorder="1" applyAlignment="1">
      <alignment vertical="top"/>
      <protection/>
    </xf>
    <xf numFmtId="3" fontId="49" fillId="0" borderId="29" xfId="181" applyNumberFormat="1" applyFont="1" applyBorder="1" applyAlignment="1">
      <alignment vertical="top"/>
      <protection/>
    </xf>
    <xf numFmtId="3" fontId="49" fillId="0" borderId="31" xfId="181" applyNumberFormat="1" applyFont="1" applyBorder="1" applyAlignment="1">
      <alignment vertical="top"/>
      <protection/>
    </xf>
    <xf numFmtId="0" fontId="44" fillId="0" borderId="32" xfId="181" applyFont="1" applyBorder="1" applyAlignment="1">
      <alignment vertical="top"/>
      <protection/>
    </xf>
    <xf numFmtId="0" fontId="44" fillId="0" borderId="28" xfId="181" applyFont="1" applyBorder="1" applyAlignment="1">
      <alignment wrapText="1"/>
      <protection/>
    </xf>
    <xf numFmtId="3" fontId="44" fillId="0" borderId="30" xfId="181" applyNumberFormat="1" applyFont="1" applyBorder="1" applyAlignment="1">
      <alignment/>
      <protection/>
    </xf>
    <xf numFmtId="3" fontId="44" fillId="0" borderId="32" xfId="181" applyNumberFormat="1" applyFont="1" applyBorder="1" applyAlignment="1">
      <alignment/>
      <protection/>
    </xf>
    <xf numFmtId="3" fontId="44" fillId="0" borderId="33" xfId="181" applyNumberFormat="1" applyFont="1" applyBorder="1" applyAlignment="1">
      <alignment/>
      <protection/>
    </xf>
    <xf numFmtId="0" fontId="44" fillId="0" borderId="32" xfId="181" applyFont="1" applyBorder="1" applyAlignment="1">
      <alignment vertical="top" wrapText="1"/>
      <protection/>
    </xf>
    <xf numFmtId="3" fontId="44" fillId="0" borderId="28" xfId="181" applyNumberFormat="1" applyFont="1" applyBorder="1" applyAlignment="1">
      <alignment wrapText="1"/>
      <protection/>
    </xf>
    <xf numFmtId="3" fontId="44" fillId="0" borderId="33" xfId="181" applyNumberFormat="1" applyFont="1" applyBorder="1" applyAlignment="1">
      <alignment wrapText="1"/>
      <protection/>
    </xf>
    <xf numFmtId="3" fontId="44" fillId="0" borderId="28" xfId="181" applyNumberFormat="1" applyFont="1" applyBorder="1" applyAlignment="1">
      <alignment/>
      <protection/>
    </xf>
    <xf numFmtId="3" fontId="44" fillId="0" borderId="30" xfId="181" applyNumberFormat="1" applyFont="1" applyBorder="1" applyAlignment="1">
      <alignment wrapText="1"/>
      <protection/>
    </xf>
    <xf numFmtId="0" fontId="44" fillId="21" borderId="28" xfId="181" applyFont="1" applyFill="1" applyBorder="1" applyAlignment="1">
      <alignment vertical="top"/>
      <protection/>
    </xf>
    <xf numFmtId="0" fontId="44" fillId="21" borderId="29" xfId="181" applyFont="1" applyFill="1" applyBorder="1" applyAlignment="1">
      <alignment vertical="top" wrapText="1"/>
      <protection/>
    </xf>
    <xf numFmtId="3" fontId="44" fillId="21" borderId="30" xfId="181" applyNumberFormat="1" applyFont="1" applyFill="1" applyBorder="1" applyAlignment="1">
      <alignment vertical="top"/>
      <protection/>
    </xf>
    <xf numFmtId="3" fontId="44" fillId="21" borderId="29" xfId="181" applyNumberFormat="1" applyFont="1" applyFill="1" applyBorder="1" applyAlignment="1">
      <alignment vertical="top"/>
      <protection/>
    </xf>
    <xf numFmtId="3" fontId="44" fillId="21" borderId="31" xfId="181" applyNumberFormat="1" applyFont="1" applyFill="1" applyBorder="1" applyAlignment="1">
      <alignment vertical="top"/>
      <protection/>
    </xf>
    <xf numFmtId="0" fontId="44" fillId="0" borderId="28" xfId="181" applyFont="1" applyBorder="1" applyAlignment="1">
      <alignment vertical="justify" wrapText="1"/>
      <protection/>
    </xf>
    <xf numFmtId="3" fontId="44" fillId="0" borderId="30" xfId="181" applyNumberFormat="1" applyFont="1" applyBorder="1" applyAlignment="1">
      <alignment vertical="justify" wrapText="1"/>
      <protection/>
    </xf>
    <xf numFmtId="3" fontId="44" fillId="0" borderId="28" xfId="181" applyNumberFormat="1" applyFont="1" applyBorder="1" applyAlignment="1">
      <alignment vertical="justify" wrapText="1"/>
      <protection/>
    </xf>
    <xf numFmtId="3" fontId="44" fillId="0" borderId="33" xfId="181" applyNumberFormat="1" applyFont="1" applyBorder="1" applyAlignment="1">
      <alignment vertical="justify" wrapText="1"/>
      <protection/>
    </xf>
    <xf numFmtId="0" fontId="44" fillId="0" borderId="29" xfId="181" applyFont="1" applyBorder="1" applyAlignment="1">
      <alignment vertical="top"/>
      <protection/>
    </xf>
    <xf numFmtId="0" fontId="44" fillId="0" borderId="28" xfId="181" applyFont="1" applyBorder="1" applyAlignment="1">
      <alignment vertical="top"/>
      <protection/>
    </xf>
    <xf numFmtId="0" fontId="44" fillId="21" borderId="34" xfId="181" applyFont="1" applyFill="1" applyBorder="1" applyAlignment="1">
      <alignment vertical="top"/>
      <protection/>
    </xf>
    <xf numFmtId="0" fontId="44" fillId="21" borderId="35" xfId="181" applyFont="1" applyFill="1" applyBorder="1" applyAlignment="1">
      <alignment vertical="top" wrapText="1"/>
      <protection/>
    </xf>
    <xf numFmtId="3" fontId="44" fillId="21" borderId="36" xfId="181" applyNumberFormat="1" applyFont="1" applyFill="1" applyBorder="1" applyAlignment="1">
      <alignment vertical="top" wrapText="1"/>
      <protection/>
    </xf>
    <xf numFmtId="3" fontId="44" fillId="21" borderId="35" xfId="181" applyNumberFormat="1" applyFont="1" applyFill="1" applyBorder="1" applyAlignment="1">
      <alignment vertical="top" wrapText="1"/>
      <protection/>
    </xf>
    <xf numFmtId="3" fontId="44" fillId="21" borderId="37" xfId="181" applyNumberFormat="1" applyFont="1" applyFill="1" applyBorder="1" applyAlignment="1">
      <alignment vertical="top" wrapText="1"/>
      <protection/>
    </xf>
    <xf numFmtId="0" fontId="50" fillId="0" borderId="38" xfId="181" applyFont="1" applyBorder="1" applyAlignment="1">
      <alignment vertical="top"/>
      <protection/>
    </xf>
    <xf numFmtId="0" fontId="50" fillId="0" borderId="39" xfId="181" applyFont="1" applyBorder="1" applyAlignment="1">
      <alignment vertical="top" wrapText="1"/>
      <protection/>
    </xf>
    <xf numFmtId="3" fontId="50" fillId="0" borderId="40" xfId="181" applyNumberFormat="1" applyFont="1" applyBorder="1" applyAlignment="1">
      <alignment vertical="top"/>
      <protection/>
    </xf>
    <xf numFmtId="3" fontId="50" fillId="0" borderId="39" xfId="181" applyNumberFormat="1" applyFont="1" applyBorder="1" applyAlignment="1">
      <alignment vertical="top"/>
      <protection/>
    </xf>
    <xf numFmtId="3" fontId="50" fillId="0" borderId="41" xfId="181" applyNumberFormat="1" applyFont="1" applyBorder="1" applyAlignment="1">
      <alignment vertical="top"/>
      <protection/>
    </xf>
    <xf numFmtId="0" fontId="44" fillId="0" borderId="28" xfId="181" applyFont="1" applyBorder="1" applyAlignment="1">
      <alignment vertical="center" wrapText="1"/>
      <protection/>
    </xf>
    <xf numFmtId="3" fontId="44" fillId="0" borderId="30" xfId="181" applyNumberFormat="1" applyFont="1" applyBorder="1" applyAlignment="1">
      <alignment vertical="center" wrapText="1"/>
      <protection/>
    </xf>
    <xf numFmtId="3" fontId="44" fillId="0" borderId="28" xfId="181" applyNumberFormat="1" applyFont="1" applyBorder="1" applyAlignment="1">
      <alignment vertical="center" wrapText="1"/>
      <protection/>
    </xf>
    <xf numFmtId="3" fontId="44" fillId="0" borderId="33" xfId="181" applyNumberFormat="1" applyFont="1" applyBorder="1" applyAlignment="1">
      <alignment vertical="center" wrapText="1"/>
      <protection/>
    </xf>
    <xf numFmtId="0" fontId="49" fillId="0" borderId="34" xfId="181" applyFont="1" applyBorder="1" applyAlignment="1">
      <alignment vertical="top"/>
      <protection/>
    </xf>
    <xf numFmtId="0" fontId="49" fillId="0" borderId="35" xfId="181" applyFont="1" applyBorder="1" applyAlignment="1">
      <alignment vertical="top" wrapText="1"/>
      <protection/>
    </xf>
    <xf numFmtId="0" fontId="49" fillId="4" borderId="42" xfId="181" applyFont="1" applyFill="1" applyBorder="1" applyAlignment="1">
      <alignment vertical="top"/>
      <protection/>
    </xf>
    <xf numFmtId="0" fontId="49" fillId="4" borderId="43" xfId="181" applyFont="1" applyFill="1" applyBorder="1" applyAlignment="1">
      <alignment vertical="top" wrapText="1"/>
      <protection/>
    </xf>
    <xf numFmtId="3" fontId="49" fillId="4" borderId="44" xfId="181" applyNumberFormat="1" applyFont="1" applyFill="1" applyBorder="1" applyAlignment="1">
      <alignment vertical="top"/>
      <protection/>
    </xf>
    <xf numFmtId="0" fontId="44" fillId="0" borderId="0" xfId="181" applyFont="1" applyAlignment="1">
      <alignment vertical="top"/>
      <protection/>
    </xf>
    <xf numFmtId="3" fontId="49" fillId="0" borderId="30" xfId="181" applyNumberFormat="1" applyFont="1" applyBorder="1" applyAlignment="1">
      <alignment vertical="top" wrapText="1"/>
      <protection/>
    </xf>
    <xf numFmtId="3" fontId="49" fillId="0" borderId="29" xfId="181" applyNumberFormat="1" applyFont="1" applyBorder="1" applyAlignment="1">
      <alignment vertical="top" wrapText="1"/>
      <protection/>
    </xf>
    <xf numFmtId="3" fontId="49" fillId="0" borderId="31" xfId="181" applyNumberFormat="1" applyFont="1" applyBorder="1" applyAlignment="1">
      <alignment vertical="top" wrapText="1"/>
      <protection/>
    </xf>
    <xf numFmtId="0" fontId="44" fillId="0" borderId="28" xfId="181" applyFont="1" applyBorder="1" applyAlignment="1">
      <alignment vertical="top" wrapText="1"/>
      <protection/>
    </xf>
    <xf numFmtId="3" fontId="44" fillId="0" borderId="30" xfId="181" applyNumberFormat="1" applyFont="1" applyBorder="1" applyAlignment="1">
      <alignment vertical="top"/>
      <protection/>
    </xf>
    <xf numFmtId="3" fontId="44" fillId="0" borderId="28" xfId="181" applyNumberFormat="1" applyFont="1" applyBorder="1" applyAlignment="1">
      <alignment vertical="top"/>
      <protection/>
    </xf>
    <xf numFmtId="3" fontId="44" fillId="0" borderId="33" xfId="181" applyNumberFormat="1" applyFont="1" applyBorder="1" applyAlignment="1">
      <alignment vertical="top"/>
      <protection/>
    </xf>
    <xf numFmtId="0" fontId="44" fillId="0" borderId="45" xfId="181" applyFont="1" applyBorder="1" applyAlignment="1">
      <alignment vertical="top"/>
      <protection/>
    </xf>
    <xf numFmtId="0" fontId="44" fillId="0" borderId="46" xfId="181" applyFont="1" applyBorder="1" applyAlignment="1">
      <alignment vertical="top"/>
      <protection/>
    </xf>
    <xf numFmtId="0" fontId="44" fillId="0" borderId="34" xfId="181" applyFont="1" applyBorder="1" applyAlignment="1">
      <alignment wrapText="1"/>
      <protection/>
    </xf>
    <xf numFmtId="3" fontId="44" fillId="0" borderId="36" xfId="181" applyNumberFormat="1" applyFont="1" applyBorder="1" applyAlignment="1">
      <alignment/>
      <protection/>
    </xf>
    <xf numFmtId="3" fontId="44" fillId="0" borderId="34" xfId="181" applyNumberFormat="1" applyFont="1" applyBorder="1" applyAlignment="1">
      <alignment/>
      <protection/>
    </xf>
    <xf numFmtId="3" fontId="44" fillId="0" borderId="47" xfId="181" applyNumberFormat="1" applyFont="1" applyBorder="1" applyAlignment="1">
      <alignment/>
      <protection/>
    </xf>
    <xf numFmtId="0" fontId="49" fillId="21" borderId="38" xfId="181" applyFont="1" applyFill="1" applyBorder="1" applyAlignment="1">
      <alignment vertical="top"/>
      <protection/>
    </xf>
    <xf numFmtId="0" fontId="49" fillId="21" borderId="39" xfId="181" applyFont="1" applyFill="1" applyBorder="1" applyAlignment="1">
      <alignment vertical="top" wrapText="1"/>
      <protection/>
    </xf>
    <xf numFmtId="3" fontId="49" fillId="21" borderId="40" xfId="181" applyNumberFormat="1" applyFont="1" applyFill="1" applyBorder="1" applyAlignment="1">
      <alignment vertical="top"/>
      <protection/>
    </xf>
    <xf numFmtId="3" fontId="49" fillId="21" borderId="39" xfId="181" applyNumberFormat="1" applyFont="1" applyFill="1" applyBorder="1" applyAlignment="1">
      <alignment vertical="top"/>
      <protection/>
    </xf>
    <xf numFmtId="3" fontId="49" fillId="21" borderId="41" xfId="181" applyNumberFormat="1" applyFont="1" applyFill="1" applyBorder="1" applyAlignment="1">
      <alignment vertical="top"/>
      <protection/>
    </xf>
    <xf numFmtId="0" fontId="49" fillId="0" borderId="48" xfId="181" applyFont="1" applyBorder="1" applyAlignment="1">
      <alignment vertical="top"/>
      <protection/>
    </xf>
    <xf numFmtId="0" fontId="49" fillId="0" borderId="0" xfId="181" applyFont="1" applyBorder="1" applyAlignment="1">
      <alignment vertical="top" wrapText="1"/>
      <protection/>
    </xf>
    <xf numFmtId="3" fontId="49" fillId="0" borderId="49" xfId="181" applyNumberFormat="1" applyFont="1" applyBorder="1" applyAlignment="1">
      <alignment vertical="top"/>
      <protection/>
    </xf>
    <xf numFmtId="3" fontId="49" fillId="0" borderId="0" xfId="181" applyNumberFormat="1" applyFont="1" applyBorder="1" applyAlignment="1">
      <alignment vertical="top"/>
      <protection/>
    </xf>
    <xf numFmtId="3" fontId="49" fillId="0" borderId="50" xfId="181" applyNumberFormat="1" applyFont="1" applyBorder="1" applyAlignment="1">
      <alignment vertical="top"/>
      <protection/>
    </xf>
    <xf numFmtId="0" fontId="49" fillId="4" borderId="51" xfId="181" applyFont="1" applyFill="1" applyBorder="1" applyAlignment="1">
      <alignment vertical="top"/>
      <protection/>
    </xf>
    <xf numFmtId="0" fontId="49" fillId="4" borderId="52" xfId="181" applyFont="1" applyFill="1" applyBorder="1" applyAlignment="1">
      <alignment vertical="top" wrapText="1"/>
      <protection/>
    </xf>
    <xf numFmtId="3" fontId="49" fillId="4" borderId="53" xfId="181" applyNumberFormat="1" applyFont="1" applyFill="1" applyBorder="1" applyAlignment="1">
      <alignment vertical="top"/>
      <protection/>
    </xf>
    <xf numFmtId="3" fontId="49" fillId="4" borderId="52" xfId="181" applyNumberFormat="1" applyFont="1" applyFill="1" applyBorder="1" applyAlignment="1">
      <alignment vertical="top"/>
      <protection/>
    </xf>
    <xf numFmtId="3" fontId="49" fillId="4" borderId="54" xfId="181" applyNumberFormat="1" applyFont="1" applyFill="1" applyBorder="1" applyAlignment="1">
      <alignment vertical="top"/>
      <protection/>
    </xf>
    <xf numFmtId="3" fontId="44" fillId="0" borderId="23" xfId="181" applyNumberFormat="1" applyFont="1" applyBorder="1" applyAlignment="1">
      <alignment vertical="top"/>
      <protection/>
    </xf>
    <xf numFmtId="3" fontId="44" fillId="0" borderId="55" xfId="181" applyNumberFormat="1" applyFont="1" applyBorder="1" applyAlignment="1">
      <alignment vertical="center"/>
      <protection/>
    </xf>
    <xf numFmtId="3" fontId="44" fillId="0" borderId="32" xfId="181" applyNumberFormat="1" applyFont="1" applyBorder="1" applyAlignment="1">
      <alignment vertical="center"/>
      <protection/>
    </xf>
    <xf numFmtId="3" fontId="44" fillId="0" borderId="33" xfId="181" applyNumberFormat="1" applyFont="1" applyBorder="1" applyAlignment="1">
      <alignment vertical="center"/>
      <protection/>
    </xf>
    <xf numFmtId="49" fontId="44" fillId="0" borderId="45" xfId="181" applyNumberFormat="1" applyFont="1" applyBorder="1" applyAlignment="1">
      <alignment vertical="center"/>
      <protection/>
    </xf>
    <xf numFmtId="0" fontId="44" fillId="0" borderId="24" xfId="181" applyFont="1" applyBorder="1" applyAlignment="1">
      <alignment vertical="center" wrapText="1"/>
      <protection/>
    </xf>
    <xf numFmtId="3" fontId="44" fillId="0" borderId="56" xfId="181" applyNumberFormat="1" applyFont="1" applyBorder="1">
      <alignment/>
      <protection/>
    </xf>
    <xf numFmtId="3" fontId="44" fillId="0" borderId="45" xfId="181" applyNumberFormat="1" applyFont="1" applyBorder="1">
      <alignment/>
      <protection/>
    </xf>
    <xf numFmtId="3" fontId="44" fillId="0" borderId="57" xfId="181" applyNumberFormat="1" applyFont="1" applyBorder="1">
      <alignment/>
      <protection/>
    </xf>
    <xf numFmtId="3" fontId="44" fillId="0" borderId="55" xfId="181" applyNumberFormat="1" applyFont="1" applyBorder="1">
      <alignment/>
      <protection/>
    </xf>
    <xf numFmtId="3" fontId="44" fillId="0" borderId="32" xfId="181" applyNumberFormat="1" applyFont="1" applyBorder="1">
      <alignment/>
      <protection/>
    </xf>
    <xf numFmtId="3" fontId="44" fillId="0" borderId="33" xfId="181" applyNumberFormat="1" applyFont="1" applyBorder="1">
      <alignment/>
      <protection/>
    </xf>
    <xf numFmtId="49" fontId="44" fillId="0" borderId="32" xfId="181" applyNumberFormat="1" applyFont="1" applyBorder="1" applyAlignment="1">
      <alignment vertical="center"/>
      <protection/>
    </xf>
    <xf numFmtId="49" fontId="44" fillId="0" borderId="24" xfId="181" applyNumberFormat="1" applyFont="1" applyBorder="1" applyAlignment="1">
      <alignment vertical="center"/>
      <protection/>
    </xf>
    <xf numFmtId="0" fontId="44" fillId="0" borderId="25" xfId="181" applyFont="1" applyBorder="1" applyAlignment="1">
      <alignment vertical="center" wrapText="1"/>
      <protection/>
    </xf>
    <xf numFmtId="0" fontId="44" fillId="0" borderId="32" xfId="181" applyFont="1" applyBorder="1" applyAlignment="1">
      <alignment vertical="center"/>
      <protection/>
    </xf>
    <xf numFmtId="49" fontId="44" fillId="0" borderId="46" xfId="181" applyNumberFormat="1" applyFont="1" applyBorder="1" applyAlignment="1">
      <alignment vertical="center"/>
      <protection/>
    </xf>
    <xf numFmtId="0" fontId="44" fillId="0" borderId="58" xfId="181" applyFont="1" applyBorder="1" applyAlignment="1">
      <alignment vertical="center" wrapText="1"/>
      <protection/>
    </xf>
    <xf numFmtId="0" fontId="49" fillId="4" borderId="38" xfId="181" applyFont="1" applyFill="1" applyBorder="1" applyAlignment="1">
      <alignment vertical="top"/>
      <protection/>
    </xf>
    <xf numFmtId="0" fontId="49" fillId="4" borderId="39" xfId="181" applyFont="1" applyFill="1" applyBorder="1" applyAlignment="1">
      <alignment vertical="top" wrapText="1"/>
      <protection/>
    </xf>
    <xf numFmtId="0" fontId="44" fillId="0" borderId="59" xfId="181" applyFont="1" applyBorder="1" applyAlignment="1">
      <alignment vertical="top"/>
      <protection/>
    </xf>
    <xf numFmtId="0" fontId="44" fillId="0" borderId="59" xfId="181" applyFont="1" applyBorder="1" applyAlignment="1">
      <alignment horizontal="center" vertical="top" textRotation="90" wrapText="1"/>
      <protection/>
    </xf>
    <xf numFmtId="3" fontId="44" fillId="0" borderId="59" xfId="181" applyNumberFormat="1" applyFont="1" applyBorder="1" applyAlignment="1">
      <alignment vertical="top"/>
      <protection/>
    </xf>
    <xf numFmtId="3" fontId="44" fillId="0" borderId="24" xfId="181" applyNumberFormat="1" applyFont="1" applyBorder="1">
      <alignment/>
      <protection/>
    </xf>
    <xf numFmtId="3" fontId="44" fillId="0" borderId="28" xfId="181" applyNumberFormat="1" applyFont="1" applyBorder="1">
      <alignment/>
      <protection/>
    </xf>
    <xf numFmtId="49" fontId="44" fillId="49" borderId="45" xfId="181" applyNumberFormat="1" applyFont="1" applyFill="1" applyBorder="1" applyAlignment="1">
      <alignment vertical="center"/>
      <protection/>
    </xf>
    <xf numFmtId="0" fontId="44" fillId="49" borderId="24" xfId="181" applyFont="1" applyFill="1" applyBorder="1" applyAlignment="1">
      <alignment vertical="center" wrapText="1"/>
      <protection/>
    </xf>
    <xf numFmtId="3" fontId="44" fillId="49" borderId="56" xfId="181" applyNumberFormat="1" applyFont="1" applyFill="1" applyBorder="1">
      <alignment/>
      <protection/>
    </xf>
    <xf numFmtId="49" fontId="44" fillId="49" borderId="32" xfId="181" applyNumberFormat="1" applyFont="1" applyFill="1" applyBorder="1" applyAlignment="1">
      <alignment horizontal="left" vertical="center"/>
      <protection/>
    </xf>
    <xf numFmtId="0" fontId="44" fillId="49" borderId="28" xfId="181" applyFont="1" applyFill="1" applyBorder="1" applyAlignment="1">
      <alignment vertical="top" wrapText="1"/>
      <protection/>
    </xf>
    <xf numFmtId="3" fontId="44" fillId="49" borderId="55" xfId="181" applyNumberFormat="1" applyFont="1" applyFill="1" applyBorder="1">
      <alignment/>
      <protection/>
    </xf>
    <xf numFmtId="3" fontId="44" fillId="49" borderId="32" xfId="181" applyNumberFormat="1" applyFont="1" applyFill="1" applyBorder="1">
      <alignment/>
      <protection/>
    </xf>
    <xf numFmtId="3" fontId="44" fillId="49" borderId="33" xfId="181" applyNumberFormat="1" applyFont="1" applyFill="1" applyBorder="1">
      <alignment/>
      <protection/>
    </xf>
    <xf numFmtId="49" fontId="44" fillId="49" borderId="32" xfId="181" applyNumberFormat="1" applyFont="1" applyFill="1" applyBorder="1" applyAlignment="1">
      <alignment vertical="center"/>
      <protection/>
    </xf>
    <xf numFmtId="0" fontId="44" fillId="49" borderId="28" xfId="181" applyFont="1" applyFill="1" applyBorder="1" applyAlignment="1">
      <alignment vertical="center" wrapText="1"/>
      <protection/>
    </xf>
    <xf numFmtId="49" fontId="44" fillId="49" borderId="24" xfId="181" applyNumberFormat="1" applyFont="1" applyFill="1" applyBorder="1" applyAlignment="1">
      <alignment vertical="center"/>
      <protection/>
    </xf>
    <xf numFmtId="3" fontId="44" fillId="49" borderId="55" xfId="181" applyNumberFormat="1" applyFont="1" applyFill="1" applyBorder="1" applyAlignment="1">
      <alignment vertical="center"/>
      <protection/>
    </xf>
    <xf numFmtId="3" fontId="44" fillId="49" borderId="32" xfId="181" applyNumberFormat="1" applyFont="1" applyFill="1" applyBorder="1" applyAlignment="1">
      <alignment vertical="center"/>
      <protection/>
    </xf>
    <xf numFmtId="3" fontId="44" fillId="49" borderId="33" xfId="181" applyNumberFormat="1" applyFont="1" applyFill="1" applyBorder="1" applyAlignment="1">
      <alignment vertical="center"/>
      <protection/>
    </xf>
    <xf numFmtId="3" fontId="68" fillId="0" borderId="30" xfId="181" applyNumberFormat="1" applyFont="1" applyBorder="1" applyAlignment="1">
      <alignment vertical="top"/>
      <protection/>
    </xf>
    <xf numFmtId="3" fontId="68" fillId="0" borderId="29" xfId="181" applyNumberFormat="1" applyFont="1" applyBorder="1" applyAlignment="1">
      <alignment vertical="top"/>
      <protection/>
    </xf>
    <xf numFmtId="3" fontId="68" fillId="0" borderId="31" xfId="181" applyNumberFormat="1" applyFont="1" applyBorder="1" applyAlignment="1">
      <alignment vertical="top"/>
      <protection/>
    </xf>
    <xf numFmtId="3" fontId="68" fillId="0" borderId="30" xfId="181" applyNumberFormat="1" applyFont="1" applyBorder="1" applyAlignment="1">
      <alignment vertical="top" wrapText="1"/>
      <protection/>
    </xf>
    <xf numFmtId="3" fontId="68" fillId="0" borderId="29" xfId="181" applyNumberFormat="1" applyFont="1" applyBorder="1" applyAlignment="1">
      <alignment vertical="top" wrapText="1"/>
      <protection/>
    </xf>
    <xf numFmtId="3" fontId="68" fillId="0" borderId="31" xfId="181" applyNumberFormat="1" applyFont="1" applyBorder="1" applyAlignment="1">
      <alignment vertical="top" wrapText="1"/>
      <protection/>
    </xf>
    <xf numFmtId="3" fontId="44" fillId="0" borderId="60" xfId="181" applyNumberFormat="1" applyFont="1" applyBorder="1" applyAlignment="1">
      <alignment vertical="center"/>
      <protection/>
    </xf>
    <xf numFmtId="3" fontId="44" fillId="0" borderId="46" xfId="181" applyNumberFormat="1" applyFont="1" applyBorder="1" applyAlignment="1">
      <alignment vertical="center"/>
      <protection/>
    </xf>
    <xf numFmtId="3" fontId="44" fillId="0" borderId="61" xfId="181" applyNumberFormat="1" applyFont="1" applyBorder="1" applyAlignment="1">
      <alignment vertical="center"/>
      <protection/>
    </xf>
    <xf numFmtId="3" fontId="49" fillId="4" borderId="62" xfId="181" applyNumberFormat="1" applyFont="1" applyFill="1" applyBorder="1" applyAlignment="1">
      <alignment vertical="top"/>
      <protection/>
    </xf>
    <xf numFmtId="3" fontId="49" fillId="4" borderId="63" xfId="181" applyNumberFormat="1" applyFont="1" applyFill="1" applyBorder="1" applyAlignment="1">
      <alignment vertical="top"/>
      <protection/>
    </xf>
    <xf numFmtId="3" fontId="49" fillId="4" borderId="64" xfId="181" applyNumberFormat="1" applyFont="1" applyFill="1" applyBorder="1" applyAlignment="1">
      <alignment vertical="top"/>
      <protection/>
    </xf>
    <xf numFmtId="0" fontId="44" fillId="50" borderId="37" xfId="181" applyFont="1" applyFill="1" applyBorder="1">
      <alignment/>
      <protection/>
    </xf>
    <xf numFmtId="3" fontId="50" fillId="49" borderId="27" xfId="181" applyNumberFormat="1" applyFont="1" applyFill="1" applyBorder="1" applyAlignment="1">
      <alignment vertical="top" wrapText="1"/>
      <protection/>
    </xf>
    <xf numFmtId="49" fontId="43" fillId="44" borderId="0" xfId="150" applyNumberFormat="1" applyFont="1" applyAlignment="1">
      <alignment/>
    </xf>
    <xf numFmtId="0" fontId="43" fillId="44" borderId="0" xfId="150" applyFont="1" applyAlignment="1">
      <alignment vertical="top" wrapText="1"/>
    </xf>
    <xf numFmtId="0" fontId="44" fillId="0" borderId="65" xfId="181" applyFont="1" applyBorder="1">
      <alignment/>
      <protection/>
    </xf>
    <xf numFmtId="3" fontId="49" fillId="4" borderId="66" xfId="181" applyNumberFormat="1" applyFont="1" applyFill="1" applyBorder="1" applyAlignment="1">
      <alignment vertical="top"/>
      <protection/>
    </xf>
    <xf numFmtId="3" fontId="50" fillId="0" borderId="67" xfId="181" applyNumberFormat="1" applyFont="1" applyBorder="1">
      <alignment/>
      <protection/>
    </xf>
    <xf numFmtId="3" fontId="44" fillId="0" borderId="29" xfId="181" applyNumberFormat="1" applyFont="1" applyBorder="1" applyAlignment="1">
      <alignment/>
      <protection/>
    </xf>
    <xf numFmtId="3" fontId="44" fillId="21" borderId="68" xfId="181" applyNumberFormat="1" applyFont="1" applyFill="1" applyBorder="1" applyAlignment="1">
      <alignment vertical="top"/>
      <protection/>
    </xf>
    <xf numFmtId="3" fontId="44" fillId="21" borderId="69" xfId="181" applyNumberFormat="1" applyFont="1" applyFill="1" applyBorder="1" applyAlignment="1">
      <alignment vertical="top"/>
      <protection/>
    </xf>
    <xf numFmtId="3" fontId="44" fillId="21" borderId="70" xfId="181" applyNumberFormat="1" applyFont="1" applyFill="1" applyBorder="1" applyAlignment="1">
      <alignment vertical="top"/>
      <protection/>
    </xf>
    <xf numFmtId="41" fontId="44" fillId="0" borderId="0" xfId="181" applyNumberFormat="1" applyFont="1" applyBorder="1">
      <alignment/>
      <protection/>
    </xf>
    <xf numFmtId="41" fontId="44" fillId="0" borderId="50" xfId="181" applyNumberFormat="1" applyFont="1" applyBorder="1">
      <alignment/>
      <protection/>
    </xf>
    <xf numFmtId="0" fontId="44" fillId="0" borderId="30" xfId="181" applyFont="1" applyBorder="1">
      <alignment/>
      <protection/>
    </xf>
    <xf numFmtId="0" fontId="44" fillId="0" borderId="29" xfId="181" applyFont="1" applyBorder="1">
      <alignment/>
      <protection/>
    </xf>
    <xf numFmtId="0" fontId="44" fillId="0" borderId="31" xfId="181" applyFont="1" applyBorder="1">
      <alignment/>
      <protection/>
    </xf>
    <xf numFmtId="41" fontId="44" fillId="0" borderId="0" xfId="181" applyNumberFormat="1" applyFont="1" applyBorder="1" applyAlignment="1">
      <alignment/>
      <protection/>
    </xf>
    <xf numFmtId="41" fontId="44" fillId="0" borderId="49" xfId="181" applyNumberFormat="1" applyFont="1" applyBorder="1" applyAlignment="1">
      <alignment/>
      <protection/>
    </xf>
    <xf numFmtId="41" fontId="44" fillId="0" borderId="50" xfId="181" applyNumberFormat="1" applyFont="1" applyBorder="1" applyAlignment="1">
      <alignment/>
      <protection/>
    </xf>
    <xf numFmtId="41" fontId="44" fillId="0" borderId="30" xfId="181" applyNumberFormat="1" applyFont="1" applyBorder="1">
      <alignment/>
      <protection/>
    </xf>
    <xf numFmtId="41" fontId="44" fillId="0" borderId="29" xfId="181" applyNumberFormat="1" applyFont="1" applyBorder="1">
      <alignment/>
      <protection/>
    </xf>
    <xf numFmtId="41" fontId="44" fillId="0" borderId="31" xfId="181" applyNumberFormat="1" applyFont="1" applyBorder="1">
      <alignment/>
      <protection/>
    </xf>
    <xf numFmtId="41" fontId="44" fillId="0" borderId="0" xfId="181" applyNumberFormat="1" applyFont="1">
      <alignment/>
      <protection/>
    </xf>
    <xf numFmtId="41" fontId="44" fillId="0" borderId="30" xfId="181" applyNumberFormat="1" applyFont="1" applyBorder="1" applyAlignment="1">
      <alignment/>
      <protection/>
    </xf>
    <xf numFmtId="41" fontId="44" fillId="0" borderId="28" xfId="181" applyNumberFormat="1" applyFont="1" applyBorder="1" applyAlignment="1">
      <alignment/>
      <protection/>
    </xf>
    <xf numFmtId="41" fontId="44" fillId="0" borderId="33" xfId="181" applyNumberFormat="1" applyFont="1" applyBorder="1" applyAlignment="1">
      <alignment/>
      <protection/>
    </xf>
    <xf numFmtId="41" fontId="44" fillId="0" borderId="30" xfId="181" applyNumberFormat="1" applyFont="1" applyBorder="1" applyAlignment="1">
      <alignment wrapText="1"/>
      <protection/>
    </xf>
    <xf numFmtId="41" fontId="44" fillId="0" borderId="28" xfId="181" applyNumberFormat="1" applyFont="1" applyBorder="1" applyAlignment="1">
      <alignment wrapText="1"/>
      <protection/>
    </xf>
    <xf numFmtId="41" fontId="44" fillId="0" borderId="33" xfId="181" applyNumberFormat="1" applyFont="1" applyBorder="1" applyAlignment="1">
      <alignment wrapText="1"/>
      <protection/>
    </xf>
    <xf numFmtId="41" fontId="44" fillId="21" borderId="30" xfId="181" applyNumberFormat="1" applyFont="1" applyFill="1" applyBorder="1" applyAlignment="1">
      <alignment vertical="top"/>
      <protection/>
    </xf>
    <xf numFmtId="41" fontId="44" fillId="21" borderId="31" xfId="181" applyNumberFormat="1" applyFont="1" applyFill="1" applyBorder="1" applyAlignment="1">
      <alignment vertical="top"/>
      <protection/>
    </xf>
    <xf numFmtId="41" fontId="44" fillId="21" borderId="29" xfId="181" applyNumberFormat="1" applyFont="1" applyFill="1" applyBorder="1" applyAlignment="1">
      <alignment vertical="top"/>
      <protection/>
    </xf>
    <xf numFmtId="41" fontId="44" fillId="0" borderId="30" xfId="181" applyNumberFormat="1" applyFont="1" applyBorder="1" applyAlignment="1">
      <alignment vertical="justify"/>
      <protection/>
    </xf>
    <xf numFmtId="41" fontId="44" fillId="0" borderId="28" xfId="181" applyNumberFormat="1" applyFont="1" applyBorder="1" applyAlignment="1">
      <alignment vertical="justify"/>
      <protection/>
    </xf>
    <xf numFmtId="41" fontId="44" fillId="0" borderId="33" xfId="181" applyNumberFormat="1" applyFont="1" applyBorder="1" applyAlignment="1">
      <alignment vertical="justify"/>
      <protection/>
    </xf>
    <xf numFmtId="41" fontId="44" fillId="0" borderId="68" xfId="181" applyNumberFormat="1" applyFont="1" applyBorder="1">
      <alignment/>
      <protection/>
    </xf>
    <xf numFmtId="41" fontId="44" fillId="0" borderId="69" xfId="181" applyNumberFormat="1" applyFont="1" applyBorder="1">
      <alignment/>
      <protection/>
    </xf>
    <xf numFmtId="41" fontId="44" fillId="0" borderId="70" xfId="181" applyNumberFormat="1" applyFont="1" applyBorder="1">
      <alignment/>
      <protection/>
    </xf>
    <xf numFmtId="41" fontId="44" fillId="0" borderId="26" xfId="181" applyNumberFormat="1" applyFont="1" applyBorder="1">
      <alignment/>
      <protection/>
    </xf>
    <xf numFmtId="41" fontId="44" fillId="0" borderId="25" xfId="181" applyNumberFormat="1" applyFont="1" applyBorder="1">
      <alignment/>
      <protection/>
    </xf>
    <xf numFmtId="41" fontId="44" fillId="0" borderId="27" xfId="181" applyNumberFormat="1" applyFont="1" applyBorder="1">
      <alignment/>
      <protection/>
    </xf>
    <xf numFmtId="41" fontId="44" fillId="0" borderId="29" xfId="181" applyNumberFormat="1" applyFont="1" applyBorder="1" applyAlignment="1">
      <alignment vertical="justify" wrapText="1"/>
      <protection/>
    </xf>
    <xf numFmtId="41" fontId="44" fillId="0" borderId="33" xfId="181" applyNumberFormat="1" applyFont="1" applyBorder="1" applyAlignment="1">
      <alignment vertical="justify" wrapText="1"/>
      <protection/>
    </xf>
    <xf numFmtId="41" fontId="44" fillId="0" borderId="30" xfId="181" applyNumberFormat="1" applyFont="1" applyBorder="1" applyAlignment="1">
      <alignment vertical="justify" wrapText="1"/>
      <protection/>
    </xf>
    <xf numFmtId="41" fontId="44" fillId="0" borderId="28" xfId="181" applyNumberFormat="1" applyFont="1" applyBorder="1" applyAlignment="1">
      <alignment vertical="justify" wrapText="1"/>
      <protection/>
    </xf>
    <xf numFmtId="41" fontId="44" fillId="0" borderId="49" xfId="181" applyNumberFormat="1" applyFont="1" applyBorder="1">
      <alignment/>
      <protection/>
    </xf>
    <xf numFmtId="41" fontId="44" fillId="21" borderId="26" xfId="181" applyNumberFormat="1" applyFont="1" applyFill="1" applyBorder="1" applyAlignment="1">
      <alignment vertical="top"/>
      <protection/>
    </xf>
    <xf numFmtId="41" fontId="44" fillId="21" borderId="25" xfId="181" applyNumberFormat="1" applyFont="1" applyFill="1" applyBorder="1" applyAlignment="1">
      <alignment vertical="top"/>
      <protection/>
    </xf>
    <xf numFmtId="41" fontId="44" fillId="21" borderId="27" xfId="181" applyNumberFormat="1" applyFont="1" applyFill="1" applyBorder="1" applyAlignment="1">
      <alignment vertical="top"/>
      <protection/>
    </xf>
    <xf numFmtId="41" fontId="49" fillId="0" borderId="30" xfId="181" applyNumberFormat="1" applyFont="1" applyBorder="1" applyAlignment="1">
      <alignment vertical="top"/>
      <protection/>
    </xf>
    <xf numFmtId="41" fontId="49" fillId="0" borderId="29" xfId="181" applyNumberFormat="1" applyFont="1" applyBorder="1" applyAlignment="1">
      <alignment vertical="top"/>
      <protection/>
    </xf>
    <xf numFmtId="41" fontId="49" fillId="0" borderId="31" xfId="181" applyNumberFormat="1" applyFont="1" applyBorder="1" applyAlignment="1">
      <alignment vertical="top"/>
      <protection/>
    </xf>
    <xf numFmtId="41" fontId="44" fillId="0" borderId="71" xfId="181" applyNumberFormat="1" applyFont="1" applyBorder="1">
      <alignment/>
      <protection/>
    </xf>
    <xf numFmtId="41" fontId="44" fillId="0" borderId="65" xfId="181" applyNumberFormat="1" applyFont="1" applyBorder="1">
      <alignment/>
      <protection/>
    </xf>
    <xf numFmtId="41" fontId="44" fillId="0" borderId="72" xfId="181" applyNumberFormat="1" applyFont="1" applyBorder="1">
      <alignment/>
      <protection/>
    </xf>
    <xf numFmtId="41" fontId="49" fillId="21" borderId="40" xfId="181" applyNumberFormat="1" applyFont="1" applyFill="1" applyBorder="1" applyAlignment="1">
      <alignment vertical="top"/>
      <protection/>
    </xf>
    <xf numFmtId="41" fontId="49" fillId="21" borderId="39" xfId="181" applyNumberFormat="1" applyFont="1" applyFill="1" applyBorder="1" applyAlignment="1">
      <alignment vertical="top"/>
      <protection/>
    </xf>
    <xf numFmtId="41" fontId="44" fillId="0" borderId="30" xfId="181" applyNumberFormat="1" applyFont="1" applyBorder="1" applyAlignment="1">
      <alignment vertical="top"/>
      <protection/>
    </xf>
    <xf numFmtId="41" fontId="44" fillId="0" borderId="28" xfId="181" applyNumberFormat="1" applyFont="1" applyBorder="1" applyAlignment="1">
      <alignment vertical="top"/>
      <protection/>
    </xf>
    <xf numFmtId="41" fontId="44" fillId="0" borderId="33" xfId="181" applyNumberFormat="1" applyFont="1" applyBorder="1" applyAlignment="1">
      <alignment vertical="top"/>
      <protection/>
    </xf>
    <xf numFmtId="41" fontId="49" fillId="21" borderId="41" xfId="181" applyNumberFormat="1" applyFont="1" applyFill="1" applyBorder="1" applyAlignment="1">
      <alignment vertical="top"/>
      <protection/>
    </xf>
    <xf numFmtId="41" fontId="50" fillId="0" borderId="40" xfId="181" applyNumberFormat="1" applyFont="1" applyBorder="1" applyAlignment="1">
      <alignment vertical="top"/>
      <protection/>
    </xf>
    <xf numFmtId="41" fontId="44" fillId="0" borderId="73" xfId="181" applyNumberFormat="1" applyFont="1" applyBorder="1">
      <alignment/>
      <protection/>
    </xf>
    <xf numFmtId="41" fontId="44" fillId="0" borderId="74" xfId="181" applyNumberFormat="1" applyFont="1" applyBorder="1">
      <alignment/>
      <protection/>
    </xf>
    <xf numFmtId="41" fontId="44" fillId="0" borderId="75" xfId="181" applyNumberFormat="1" applyFont="1" applyBorder="1">
      <alignment/>
      <protection/>
    </xf>
    <xf numFmtId="0" fontId="44" fillId="0" borderId="23" xfId="181" applyFont="1" applyBorder="1" applyAlignment="1">
      <alignment horizontal="center" vertical="justify" wrapText="1"/>
      <protection/>
    </xf>
    <xf numFmtId="49" fontId="47" fillId="0" borderId="0" xfId="0" applyNumberFormat="1" applyFont="1" applyAlignment="1">
      <alignment horizontal="left" wrapText="1"/>
    </xf>
    <xf numFmtId="49" fontId="45" fillId="51" borderId="0" xfId="0" applyNumberFormat="1" applyFont="1" applyFill="1" applyAlignment="1">
      <alignment horizontal="center"/>
    </xf>
  </cellXfs>
  <cellStyles count="2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1 2" xfId="34"/>
    <cellStyle name="20% - Акцент2" xfId="35"/>
    <cellStyle name="20% - Акцент2 2" xfId="36"/>
    <cellStyle name="20% - Акцент3" xfId="37"/>
    <cellStyle name="20% - Акцент3 2" xfId="38"/>
    <cellStyle name="20% - Акцент4" xfId="39"/>
    <cellStyle name="20% - Акцент4 2" xfId="40"/>
    <cellStyle name="20% - Акцент5" xfId="41"/>
    <cellStyle name="20% - Акцент5 2" xfId="42"/>
    <cellStyle name="20% - Акцент6" xfId="43"/>
    <cellStyle name="20% - Акцент6 2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40% - Акцент1" xfId="63"/>
    <cellStyle name="40% - Акцент1 2" xfId="64"/>
    <cellStyle name="40% - Акцент2" xfId="65"/>
    <cellStyle name="40% - Акцент2 2" xfId="66"/>
    <cellStyle name="40% - Акцент3" xfId="67"/>
    <cellStyle name="40% - Акцент3 2" xfId="68"/>
    <cellStyle name="40% - Акцент4" xfId="69"/>
    <cellStyle name="40% - Акцент4 2" xfId="70"/>
    <cellStyle name="40% - Акцент5" xfId="71"/>
    <cellStyle name="40% - Акцент5 2" xfId="72"/>
    <cellStyle name="40% - Акцент6" xfId="73"/>
    <cellStyle name="40% - Акцент6 2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Акцент1" xfId="87"/>
    <cellStyle name="60% - Акцент1 2" xfId="88"/>
    <cellStyle name="60% - Акцент2" xfId="89"/>
    <cellStyle name="60% - Акцент2 2" xfId="90"/>
    <cellStyle name="60% - Акцент3" xfId="91"/>
    <cellStyle name="60% - Акцент3 2" xfId="92"/>
    <cellStyle name="60% - Акцент4" xfId="93"/>
    <cellStyle name="60% - Акцент4 2" xfId="94"/>
    <cellStyle name="60% - Акцент5" xfId="95"/>
    <cellStyle name="60% - Акцент5 2" xfId="96"/>
    <cellStyle name="60% - Акцент6" xfId="97"/>
    <cellStyle name="60% - Акцент6 2" xfId="98"/>
    <cellStyle name="Accent1" xfId="99"/>
    <cellStyle name="Accent1 2" xfId="100"/>
    <cellStyle name="Accent2" xfId="101"/>
    <cellStyle name="Accent2 2" xfId="102"/>
    <cellStyle name="Accent3" xfId="103"/>
    <cellStyle name="Accent3 2" xfId="104"/>
    <cellStyle name="Accent4" xfId="105"/>
    <cellStyle name="Accent4 2" xfId="106"/>
    <cellStyle name="Accent5" xfId="107"/>
    <cellStyle name="Accent5 2" xfId="108"/>
    <cellStyle name="Accent6" xfId="109"/>
    <cellStyle name="Accent6 2" xfId="110"/>
    <cellStyle name="AFE" xfId="111"/>
    <cellStyle name="AFE 2" xfId="112"/>
    <cellStyle name="AFE 3" xfId="113"/>
    <cellStyle name="AFE 4" xfId="114"/>
    <cellStyle name="AFE 5" xfId="115"/>
    <cellStyle name="AFE_Book1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2 2 2" xfId="127"/>
    <cellStyle name="Comma 2 3" xfId="128"/>
    <cellStyle name="Comma 2 4" xfId="129"/>
    <cellStyle name="Comma 2 4 2" xfId="130"/>
    <cellStyle name="Comma 2 5" xfId="131"/>
    <cellStyle name="Comma 3" xfId="132"/>
    <cellStyle name="Comma 3 2" xfId="133"/>
    <cellStyle name="Comma 3 2 2" xfId="134"/>
    <cellStyle name="Comma 3 3" xfId="135"/>
    <cellStyle name="Comma 4" xfId="136"/>
    <cellStyle name="Comma 4 2" xfId="137"/>
    <cellStyle name="Comma 5" xfId="138"/>
    <cellStyle name="Comma 5 2" xfId="139"/>
    <cellStyle name="Currency" xfId="140"/>
    <cellStyle name="Currency [0]" xfId="141"/>
    <cellStyle name="Date" xfId="142"/>
    <cellStyle name="EYHeader1" xfId="143"/>
    <cellStyle name="Euro" xfId="144"/>
    <cellStyle name="Euro 2" xfId="145"/>
    <cellStyle name="Explanatory Text" xfId="146"/>
    <cellStyle name="Explanatory Text 2" xfId="147"/>
    <cellStyle name="Fixed" xfId="148"/>
    <cellStyle name="Followed Hyperlink" xfId="149"/>
    <cellStyle name="Good" xfId="150"/>
    <cellStyle name="Good 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yperlink" xfId="160"/>
    <cellStyle name="Input" xfId="161"/>
    <cellStyle name="Input 2" xfId="162"/>
    <cellStyle name="Linked Cell" xfId="163"/>
    <cellStyle name="Linked Cell 2" xfId="164"/>
    <cellStyle name="Neutral" xfId="165"/>
    <cellStyle name="Neutral 2" xfId="166"/>
    <cellStyle name="Normal 2" xfId="167"/>
    <cellStyle name="Normal 2 2" xfId="168"/>
    <cellStyle name="Normal 2 2 2" xfId="169"/>
    <cellStyle name="Normal 2 3" xfId="170"/>
    <cellStyle name="Normal 2_ATD_2012_1Q._2" xfId="171"/>
    <cellStyle name="Normal 3" xfId="172"/>
    <cellStyle name="Normal 3 2" xfId="173"/>
    <cellStyle name="Normal 3 3" xfId="174"/>
    <cellStyle name="Normal 3_ATD_2012_1Q._2" xfId="175"/>
    <cellStyle name="Normal 4" xfId="176"/>
    <cellStyle name="Normal 5" xfId="177"/>
    <cellStyle name="Normal 5 2" xfId="178"/>
    <cellStyle name="Normal 5_grafiki" xfId="179"/>
    <cellStyle name="Normal 6" xfId="180"/>
    <cellStyle name="Normal_Copy of veidlapas_gp_bilance_pelna&amp;zaudejumu_apr" xfId="181"/>
    <cellStyle name="Note" xfId="182"/>
    <cellStyle name="Note 2" xfId="183"/>
    <cellStyle name="Note 2 2" xfId="184"/>
    <cellStyle name="Note 3" xfId="185"/>
    <cellStyle name="Output" xfId="186"/>
    <cellStyle name="Output 2" xfId="187"/>
    <cellStyle name="Parastais_b-nekustip" xfId="188"/>
    <cellStyle name="Percent" xfId="189"/>
    <cellStyle name="Percent 2" xfId="190"/>
    <cellStyle name="Percent 3" xfId="191"/>
    <cellStyle name="Percent 3 2" xfId="192"/>
    <cellStyle name="Percent 3 3" xfId="193"/>
    <cellStyle name="Percent 3 4" xfId="194"/>
    <cellStyle name="Percent 4" xfId="195"/>
    <cellStyle name="Percent 4 2" xfId="196"/>
    <cellStyle name="Percent 5" xfId="197"/>
    <cellStyle name="Style 1" xfId="198"/>
    <cellStyle name="Text" xfId="199"/>
    <cellStyle name="Title" xfId="200"/>
    <cellStyle name="Title 2" xfId="201"/>
    <cellStyle name="Total" xfId="202"/>
    <cellStyle name="Total 2" xfId="203"/>
    <cellStyle name="Warning Text" xfId="204"/>
    <cellStyle name="Warning Text 2" xfId="205"/>
    <cellStyle name="Акцент1" xfId="206"/>
    <cellStyle name="Акцент1 2" xfId="207"/>
    <cellStyle name="Акцент2" xfId="208"/>
    <cellStyle name="Акцент2 2" xfId="209"/>
    <cellStyle name="Акцент3" xfId="210"/>
    <cellStyle name="Акцент3 2" xfId="211"/>
    <cellStyle name="Акцент4" xfId="212"/>
    <cellStyle name="Акцент4 2" xfId="213"/>
    <cellStyle name="Акцент5" xfId="214"/>
    <cellStyle name="Акцент5 2" xfId="215"/>
    <cellStyle name="Акцент6" xfId="216"/>
    <cellStyle name="Акцент6 2" xfId="217"/>
    <cellStyle name="Ввод " xfId="218"/>
    <cellStyle name="Ввод  2" xfId="219"/>
    <cellStyle name="Вывод" xfId="220"/>
    <cellStyle name="Вывод 2" xfId="221"/>
    <cellStyle name="Вычисление" xfId="222"/>
    <cellStyle name="Вычисление 2" xfId="223"/>
    <cellStyle name="Заголовок 1" xfId="224"/>
    <cellStyle name="Заголовок 1 2" xfId="225"/>
    <cellStyle name="Заголовок 2" xfId="226"/>
    <cellStyle name="Заголовок 2 2" xfId="227"/>
    <cellStyle name="Заголовок 3" xfId="228"/>
    <cellStyle name="Заголовок 3 2" xfId="229"/>
    <cellStyle name="Заголовок 4" xfId="230"/>
    <cellStyle name="Заголовок 4 2" xfId="231"/>
    <cellStyle name="Итог" xfId="232"/>
    <cellStyle name="Итог 2" xfId="233"/>
    <cellStyle name="Контрольная ячейка" xfId="234"/>
    <cellStyle name="Контрольная ячейка 2" xfId="235"/>
    <cellStyle name="Название" xfId="236"/>
    <cellStyle name="Название 2" xfId="237"/>
    <cellStyle name="Нейтральный" xfId="238"/>
    <cellStyle name="Нейтральный 2" xfId="239"/>
    <cellStyle name="Плохой" xfId="240"/>
    <cellStyle name="Плохой 2" xfId="241"/>
    <cellStyle name="Пояснение" xfId="242"/>
    <cellStyle name="Пояснение 2" xfId="243"/>
    <cellStyle name="Примечание" xfId="244"/>
    <cellStyle name="Примечание 2" xfId="245"/>
    <cellStyle name="Примечание 3" xfId="246"/>
    <cellStyle name="Примечание_2011_12_22_inv_budz_2012_v3" xfId="247"/>
    <cellStyle name="Связанная ячейка" xfId="248"/>
    <cellStyle name="Связанная ячейка 2" xfId="249"/>
    <cellStyle name="Текст предупреждения" xfId="250"/>
    <cellStyle name="Текст предупреждения 2" xfId="251"/>
    <cellStyle name="Хороший" xfId="252"/>
    <cellStyle name="Хороший 2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view="pageBreakPreview" zoomScale="130" zoomScaleSheetLayoutView="130" workbookViewId="0" topLeftCell="A1">
      <selection activeCell="L91" sqref="L91"/>
    </sheetView>
  </sheetViews>
  <sheetFormatPr defaultColWidth="9.140625" defaultRowHeight="15"/>
  <cols>
    <col min="1" max="1" width="4.8515625" style="6" customWidth="1"/>
    <col min="2" max="2" width="41.8515625" style="7" customWidth="1"/>
    <col min="3" max="3" width="10.00390625" style="6" customWidth="1"/>
    <col min="4" max="5" width="9.8515625" style="6" customWidth="1"/>
    <col min="6" max="7" width="10.00390625" style="6" customWidth="1"/>
    <col min="8" max="8" width="9.8515625" style="6" customWidth="1"/>
    <col min="9" max="16384" width="9.140625" style="1" customWidth="1"/>
  </cols>
  <sheetData>
    <row r="1" ht="15.75">
      <c r="A1" s="13" t="s">
        <v>188</v>
      </c>
    </row>
    <row r="2" spans="1:2" ht="15.75">
      <c r="A2" s="154" t="s">
        <v>198</v>
      </c>
      <c r="B2" s="155"/>
    </row>
    <row r="3" spans="1:2" s="3" customFormat="1" ht="27.75" customHeight="1">
      <c r="A3" s="14"/>
      <c r="B3" s="14" t="s">
        <v>178</v>
      </c>
    </row>
    <row r="4" spans="1:8" s="3" customFormat="1" ht="27.75" customHeight="1">
      <c r="A4" s="4"/>
      <c r="B4" s="8"/>
      <c r="C4" s="5"/>
      <c r="D4" s="5"/>
      <c r="E4" s="5"/>
      <c r="F4" s="5"/>
      <c r="G4" s="5"/>
      <c r="H4" s="5"/>
    </row>
    <row r="5" spans="1:8" s="20" customFormat="1" ht="13.5" customHeight="1">
      <c r="A5" s="217" t="s">
        <v>47</v>
      </c>
      <c r="B5" s="217" t="s">
        <v>157</v>
      </c>
      <c r="C5" s="19" t="s">
        <v>3</v>
      </c>
      <c r="D5" s="19"/>
      <c r="E5" s="19"/>
      <c r="F5" s="19" t="s">
        <v>4</v>
      </c>
      <c r="G5" s="19"/>
      <c r="H5" s="121"/>
    </row>
    <row r="6" spans="1:8" s="20" customFormat="1" ht="52.5" customHeight="1">
      <c r="A6" s="217"/>
      <c r="B6" s="217"/>
      <c r="C6" s="21" t="s">
        <v>0</v>
      </c>
      <c r="D6" s="21" t="s">
        <v>1</v>
      </c>
      <c r="E6" s="21" t="s">
        <v>2</v>
      </c>
      <c r="F6" s="21" t="s">
        <v>0</v>
      </c>
      <c r="G6" s="21" t="s">
        <v>1</v>
      </c>
      <c r="H6" s="122" t="s">
        <v>2</v>
      </c>
    </row>
    <row r="7" spans="1:8" s="20" customFormat="1" ht="12.75">
      <c r="A7" s="22"/>
      <c r="B7" s="23" t="s">
        <v>48</v>
      </c>
      <c r="C7" s="24"/>
      <c r="D7" s="25"/>
      <c r="E7" s="26"/>
      <c r="F7" s="24"/>
      <c r="G7" s="25"/>
      <c r="H7" s="26"/>
    </row>
    <row r="8" spans="1:8" s="20" customFormat="1" ht="12.75">
      <c r="A8" s="22" t="s">
        <v>49</v>
      </c>
      <c r="B8" s="23"/>
      <c r="C8" s="24"/>
      <c r="D8" s="25"/>
      <c r="E8" s="26"/>
      <c r="F8" s="24"/>
      <c r="G8" s="25"/>
      <c r="H8" s="26"/>
    </row>
    <row r="9" spans="1:8" s="20" customFormat="1" ht="12.75">
      <c r="A9" s="27" t="s">
        <v>50</v>
      </c>
      <c r="B9" s="28"/>
      <c r="C9" s="29"/>
      <c r="D9" s="30"/>
      <c r="E9" s="31"/>
      <c r="F9" s="29"/>
      <c r="G9" s="30"/>
      <c r="H9" s="31"/>
    </row>
    <row r="10" spans="1:8" s="20" customFormat="1" ht="12.75">
      <c r="A10" s="32" t="s">
        <v>6</v>
      </c>
      <c r="B10" s="33" t="s">
        <v>51</v>
      </c>
      <c r="C10" s="34"/>
      <c r="D10" s="35"/>
      <c r="E10" s="36"/>
      <c r="F10" s="34"/>
      <c r="G10" s="35"/>
      <c r="H10" s="36"/>
    </row>
    <row r="11" spans="1:8" s="20" customFormat="1" ht="25.5">
      <c r="A11" s="37" t="s">
        <v>8</v>
      </c>
      <c r="B11" s="33" t="s">
        <v>52</v>
      </c>
      <c r="C11" s="171">
        <v>157247</v>
      </c>
      <c r="D11" s="172">
        <v>103837</v>
      </c>
      <c r="E11" s="173">
        <v>582371</v>
      </c>
      <c r="F11" s="174">
        <v>72330</v>
      </c>
      <c r="G11" s="174">
        <v>64083</v>
      </c>
      <c r="H11" s="174">
        <v>504371</v>
      </c>
    </row>
    <row r="12" spans="1:8" s="20" customFormat="1" ht="12.75">
      <c r="A12" s="32" t="s">
        <v>9</v>
      </c>
      <c r="B12" s="33" t="s">
        <v>53</v>
      </c>
      <c r="C12" s="175"/>
      <c r="D12" s="176"/>
      <c r="E12" s="177"/>
      <c r="F12" s="175"/>
      <c r="G12" s="176"/>
      <c r="H12" s="177"/>
    </row>
    <row r="13" spans="1:8" s="20" customFormat="1" ht="12.75">
      <c r="A13" s="32" t="s">
        <v>11</v>
      </c>
      <c r="B13" s="33" t="s">
        <v>54</v>
      </c>
      <c r="C13" s="175"/>
      <c r="D13" s="176"/>
      <c r="E13" s="177"/>
      <c r="F13" s="175"/>
      <c r="G13" s="176"/>
      <c r="H13" s="177"/>
    </row>
    <row r="14" spans="1:8" s="20" customFormat="1" ht="12.75" customHeight="1">
      <c r="A14" s="32" t="s">
        <v>12</v>
      </c>
      <c r="B14" s="33" t="s">
        <v>55</v>
      </c>
      <c r="C14" s="178"/>
      <c r="D14" s="179"/>
      <c r="E14" s="180"/>
      <c r="F14" s="178"/>
      <c r="G14" s="179"/>
      <c r="H14" s="180"/>
    </row>
    <row r="15" spans="1:8" s="20" customFormat="1" ht="12.75">
      <c r="A15" s="42" t="s">
        <v>56</v>
      </c>
      <c r="B15" s="43"/>
      <c r="C15" s="181">
        <f aca="true" t="shared" si="0" ref="C15:H15">SUM(C11:C14)</f>
        <v>157247</v>
      </c>
      <c r="D15" s="181">
        <f t="shared" si="0"/>
        <v>103837</v>
      </c>
      <c r="E15" s="182">
        <f t="shared" si="0"/>
        <v>582371</v>
      </c>
      <c r="F15" s="181">
        <f t="shared" si="0"/>
        <v>72330</v>
      </c>
      <c r="G15" s="183">
        <f t="shared" si="0"/>
        <v>64083</v>
      </c>
      <c r="H15" s="182">
        <f t="shared" si="0"/>
        <v>504371</v>
      </c>
    </row>
    <row r="16" spans="1:8" s="20" customFormat="1" ht="15" customHeight="1">
      <c r="A16" s="37" t="s">
        <v>6</v>
      </c>
      <c r="B16" s="33" t="s">
        <v>57</v>
      </c>
      <c r="C16" s="178"/>
      <c r="D16" s="179"/>
      <c r="E16" s="180"/>
      <c r="F16" s="178"/>
      <c r="G16" s="179"/>
      <c r="H16" s="180"/>
    </row>
    <row r="17" spans="1:8" s="20" customFormat="1" ht="15" customHeight="1">
      <c r="A17" s="32" t="s">
        <v>8</v>
      </c>
      <c r="B17" s="47" t="s">
        <v>58</v>
      </c>
      <c r="C17" s="184"/>
      <c r="D17" s="185"/>
      <c r="E17" s="186"/>
      <c r="F17" s="184"/>
      <c r="G17" s="185"/>
      <c r="H17" s="186"/>
    </row>
    <row r="18" spans="1:8" s="20" customFormat="1" ht="12.75">
      <c r="A18" s="32" t="s">
        <v>9</v>
      </c>
      <c r="B18" s="33" t="s">
        <v>59</v>
      </c>
      <c r="C18" s="175"/>
      <c r="D18" s="176"/>
      <c r="E18" s="177"/>
      <c r="F18" s="175"/>
      <c r="G18" s="176"/>
      <c r="H18" s="177"/>
    </row>
    <row r="19" spans="1:8" s="20" customFormat="1" ht="12.75">
      <c r="A19" s="37" t="s">
        <v>11</v>
      </c>
      <c r="B19" s="47" t="s">
        <v>60</v>
      </c>
      <c r="C19" s="187">
        <v>276050</v>
      </c>
      <c r="D19" s="188">
        <v>250751</v>
      </c>
      <c r="E19" s="189">
        <v>229999</v>
      </c>
      <c r="F19" s="174">
        <v>191727</v>
      </c>
      <c r="G19" s="174">
        <v>218637</v>
      </c>
      <c r="H19" s="174">
        <v>230499</v>
      </c>
    </row>
    <row r="20" spans="1:8" s="20" customFormat="1" ht="25.5">
      <c r="A20" s="37" t="s">
        <v>12</v>
      </c>
      <c r="B20" s="47" t="s">
        <v>168</v>
      </c>
      <c r="C20" s="190"/>
      <c r="D20" s="191"/>
      <c r="E20" s="192"/>
      <c r="F20" s="193"/>
      <c r="G20" s="174">
        <v>856</v>
      </c>
      <c r="H20" s="194"/>
    </row>
    <row r="21" spans="1:8" s="20" customFormat="1" ht="12.75">
      <c r="A21" s="37" t="s">
        <v>14</v>
      </c>
      <c r="B21" s="47" t="s">
        <v>61</v>
      </c>
      <c r="C21" s="195"/>
      <c r="D21" s="196"/>
      <c r="E21" s="194"/>
      <c r="F21" s="195"/>
      <c r="G21" s="196"/>
      <c r="H21" s="194"/>
    </row>
    <row r="22" spans="1:8" s="20" customFormat="1" ht="12.75">
      <c r="A22" s="42" t="s">
        <v>62</v>
      </c>
      <c r="B22" s="43"/>
      <c r="C22" s="181">
        <f>SUM(C18:C21)</f>
        <v>276050</v>
      </c>
      <c r="D22" s="183">
        <f>SUM(D19:D21)</f>
        <v>250751</v>
      </c>
      <c r="E22" s="182">
        <f>SUM(E19:E21)</f>
        <v>229999</v>
      </c>
      <c r="F22" s="181">
        <f>SUM(F19:F21)</f>
        <v>191727</v>
      </c>
      <c r="G22" s="183">
        <f>SUM(G16:G21)</f>
        <v>219493</v>
      </c>
      <c r="H22" s="182">
        <f>SUM(H17:H21)</f>
        <v>230499</v>
      </c>
    </row>
    <row r="23" spans="1:8" s="20" customFormat="1" ht="12.75">
      <c r="A23" s="27" t="s">
        <v>63</v>
      </c>
      <c r="B23" s="28"/>
      <c r="C23" s="29"/>
      <c r="D23" s="30"/>
      <c r="E23" s="31"/>
      <c r="F23" s="29"/>
      <c r="G23" s="30"/>
      <c r="H23" s="31"/>
    </row>
    <row r="24" spans="1:8" s="20" customFormat="1" ht="12.75">
      <c r="A24" s="32"/>
      <c r="B24" s="47" t="s">
        <v>64</v>
      </c>
      <c r="C24" s="48"/>
      <c r="D24" s="49"/>
      <c r="E24" s="50"/>
      <c r="F24" s="48"/>
      <c r="G24" s="49"/>
      <c r="H24" s="50"/>
    </row>
    <row r="25" spans="1:8" s="20" customFormat="1" ht="12.75">
      <c r="A25" s="42" t="s">
        <v>65</v>
      </c>
      <c r="B25" s="43"/>
      <c r="C25" s="44"/>
      <c r="D25" s="45"/>
      <c r="E25" s="46"/>
      <c r="F25" s="44"/>
      <c r="G25" s="45"/>
      <c r="H25" s="46"/>
    </row>
    <row r="26" spans="1:8" s="20" customFormat="1" ht="12.75">
      <c r="A26" s="51" t="s">
        <v>66</v>
      </c>
      <c r="B26" s="28"/>
      <c r="C26" s="29"/>
      <c r="D26" s="30"/>
      <c r="E26" s="31"/>
      <c r="F26" s="29"/>
      <c r="G26" s="30"/>
      <c r="H26" s="31"/>
    </row>
    <row r="27" spans="1:8" s="20" customFormat="1" ht="12.75">
      <c r="A27" s="32"/>
      <c r="B27" s="47" t="s">
        <v>64</v>
      </c>
      <c r="C27" s="48"/>
      <c r="D27" s="49"/>
      <c r="E27" s="50"/>
      <c r="F27" s="48"/>
      <c r="G27" s="49"/>
      <c r="H27" s="50"/>
    </row>
    <row r="28" spans="1:8" s="20" customFormat="1" ht="12.75">
      <c r="A28" s="42" t="s">
        <v>67</v>
      </c>
      <c r="B28" s="43"/>
      <c r="C28" s="44"/>
      <c r="D28" s="45"/>
      <c r="E28" s="46"/>
      <c r="F28" s="44"/>
      <c r="G28" s="45"/>
      <c r="H28" s="46"/>
    </row>
    <row r="29" spans="1:8" s="20" customFormat="1" ht="12.75">
      <c r="A29" s="27" t="s">
        <v>68</v>
      </c>
      <c r="B29" s="28"/>
      <c r="C29" s="29"/>
      <c r="D29" s="30"/>
      <c r="E29" s="31"/>
      <c r="F29" s="29"/>
      <c r="G29" s="30"/>
      <c r="H29" s="31"/>
    </row>
    <row r="30" spans="1:8" s="20" customFormat="1" ht="12.75">
      <c r="A30" s="32" t="s">
        <v>6</v>
      </c>
      <c r="B30" s="47" t="s">
        <v>69</v>
      </c>
      <c r="C30" s="48"/>
      <c r="D30" s="49"/>
      <c r="E30" s="50"/>
      <c r="F30" s="48"/>
      <c r="G30" s="49"/>
      <c r="H30" s="50"/>
    </row>
    <row r="31" spans="1:8" s="20" customFormat="1" ht="12.75">
      <c r="A31" s="32" t="s">
        <v>8</v>
      </c>
      <c r="B31" s="47" t="s">
        <v>70</v>
      </c>
      <c r="C31" s="48"/>
      <c r="D31" s="49"/>
      <c r="E31" s="50"/>
      <c r="F31" s="48"/>
      <c r="G31" s="49"/>
      <c r="H31" s="50"/>
    </row>
    <row r="32" spans="1:8" s="20" customFormat="1" ht="12.75">
      <c r="A32" s="32" t="s">
        <v>9</v>
      </c>
      <c r="B32" s="47" t="s">
        <v>71</v>
      </c>
      <c r="C32" s="48"/>
      <c r="D32" s="49"/>
      <c r="E32" s="50"/>
      <c r="F32" s="48"/>
      <c r="G32" s="49"/>
      <c r="H32" s="50"/>
    </row>
    <row r="33" spans="1:8" s="20" customFormat="1" ht="12.75">
      <c r="A33" s="32" t="s">
        <v>11</v>
      </c>
      <c r="B33" s="47" t="s">
        <v>72</v>
      </c>
      <c r="C33" s="48"/>
      <c r="D33" s="49"/>
      <c r="E33" s="50"/>
      <c r="F33" s="48"/>
      <c r="G33" s="49"/>
      <c r="H33" s="50"/>
    </row>
    <row r="34" spans="1:8" s="20" customFormat="1" ht="12.75">
      <c r="A34" s="32" t="s">
        <v>12</v>
      </c>
      <c r="B34" s="47" t="s">
        <v>73</v>
      </c>
      <c r="C34" s="48"/>
      <c r="D34" s="49"/>
      <c r="E34" s="50"/>
      <c r="F34" s="48"/>
      <c r="G34" s="49"/>
      <c r="H34" s="50"/>
    </row>
    <row r="35" spans="1:8" s="20" customFormat="1" ht="12.75">
      <c r="A35" s="32" t="s">
        <v>14</v>
      </c>
      <c r="B35" s="47" t="s">
        <v>74</v>
      </c>
      <c r="C35" s="48"/>
      <c r="D35" s="49"/>
      <c r="E35" s="50"/>
      <c r="F35" s="48"/>
      <c r="G35" s="49"/>
      <c r="H35" s="50"/>
    </row>
    <row r="36" spans="1:8" s="20" customFormat="1" ht="12.75">
      <c r="A36" s="32" t="s">
        <v>20</v>
      </c>
      <c r="B36" s="33" t="s">
        <v>75</v>
      </c>
      <c r="C36" s="34"/>
      <c r="D36" s="40"/>
      <c r="E36" s="36"/>
      <c r="F36" s="34"/>
      <c r="G36" s="40"/>
      <c r="H36" s="36"/>
    </row>
    <row r="37" spans="1:8" s="20" customFormat="1" ht="25.5">
      <c r="A37" s="52" t="s">
        <v>23</v>
      </c>
      <c r="B37" s="47" t="s">
        <v>76</v>
      </c>
      <c r="C37" s="48"/>
      <c r="D37" s="49"/>
      <c r="E37" s="50"/>
      <c r="F37" s="48"/>
      <c r="G37" s="49"/>
      <c r="H37" s="50"/>
    </row>
    <row r="38" spans="1:8" s="20" customFormat="1" ht="12.75">
      <c r="A38" s="52" t="s">
        <v>25</v>
      </c>
      <c r="B38" s="33" t="s">
        <v>77</v>
      </c>
      <c r="C38" s="34"/>
      <c r="D38" s="40"/>
      <c r="E38" s="36"/>
      <c r="F38" s="34"/>
      <c r="G38" s="40"/>
      <c r="H38" s="36"/>
    </row>
    <row r="39" spans="1:8" s="20" customFormat="1" ht="13.5" thickBot="1">
      <c r="A39" s="53" t="s">
        <v>78</v>
      </c>
      <c r="B39" s="54"/>
      <c r="C39" s="55"/>
      <c r="D39" s="56"/>
      <c r="E39" s="152"/>
      <c r="F39" s="55"/>
      <c r="G39" s="56"/>
      <c r="H39" s="57"/>
    </row>
    <row r="40" spans="1:8" s="20" customFormat="1" ht="12.75">
      <c r="A40" s="58" t="s">
        <v>79</v>
      </c>
      <c r="B40" s="59"/>
      <c r="C40" s="60">
        <f>C15+C22</f>
        <v>433297</v>
      </c>
      <c r="D40" s="60">
        <f>D15+D22</f>
        <v>354588</v>
      </c>
      <c r="E40" s="153">
        <f>E22+E15</f>
        <v>812370</v>
      </c>
      <c r="F40" s="60">
        <f>F15+F22</f>
        <v>264057</v>
      </c>
      <c r="G40" s="61">
        <f>G15+G22</f>
        <v>283576</v>
      </c>
      <c r="H40" s="62">
        <f>H22+H15</f>
        <v>734870</v>
      </c>
    </row>
    <row r="41" spans="1:8" s="20" customFormat="1" ht="12.75">
      <c r="A41" s="27" t="s">
        <v>80</v>
      </c>
      <c r="B41" s="28"/>
      <c r="C41" s="29"/>
      <c r="D41" s="30"/>
      <c r="E41" s="26"/>
      <c r="F41" s="29"/>
      <c r="G41" s="30"/>
      <c r="H41" s="31"/>
    </row>
    <row r="42" spans="1:8" s="20" customFormat="1" ht="12.75">
      <c r="A42" s="27" t="s">
        <v>81</v>
      </c>
      <c r="B42" s="28"/>
      <c r="C42" s="29"/>
      <c r="D42" s="30"/>
      <c r="E42" s="31"/>
      <c r="F42" s="29"/>
      <c r="G42" s="30"/>
      <c r="H42" s="31"/>
    </row>
    <row r="43" spans="1:8" s="20" customFormat="1" ht="12.75">
      <c r="A43" s="32" t="s">
        <v>6</v>
      </c>
      <c r="B43" s="47" t="s">
        <v>82</v>
      </c>
      <c r="C43" s="165">
        <v>45000</v>
      </c>
      <c r="D43" s="166">
        <v>48650</v>
      </c>
      <c r="E43" s="167">
        <v>42500</v>
      </c>
      <c r="F43" s="20">
        <v>40000</v>
      </c>
      <c r="G43" s="20">
        <v>40855</v>
      </c>
      <c r="H43" s="20">
        <v>46000</v>
      </c>
    </row>
    <row r="44" spans="1:8" s="20" customFormat="1" ht="12.75">
      <c r="A44" s="32" t="s">
        <v>8</v>
      </c>
      <c r="B44" s="33" t="s">
        <v>83</v>
      </c>
      <c r="C44" s="34"/>
      <c r="D44" s="40"/>
      <c r="E44" s="36"/>
      <c r="F44" s="34"/>
      <c r="G44" s="40"/>
      <c r="H44" s="36"/>
    </row>
    <row r="45" spans="1:8" s="20" customFormat="1" ht="12.75">
      <c r="A45" s="32" t="s">
        <v>9</v>
      </c>
      <c r="B45" s="63" t="s">
        <v>84</v>
      </c>
      <c r="C45" s="64"/>
      <c r="D45" s="65"/>
      <c r="E45" s="66"/>
      <c r="F45" s="64"/>
      <c r="G45" s="65"/>
      <c r="H45" s="66"/>
    </row>
    <row r="46" spans="1:8" s="20" customFormat="1" ht="12.75">
      <c r="A46" s="32" t="s">
        <v>11</v>
      </c>
      <c r="B46" s="33" t="s">
        <v>85</v>
      </c>
      <c r="C46" s="34"/>
      <c r="D46" s="40"/>
      <c r="E46" s="36"/>
      <c r="F46" s="34"/>
      <c r="G46" s="40"/>
      <c r="H46" s="36"/>
    </row>
    <row r="47" spans="1:8" s="20" customFormat="1" ht="12.75">
      <c r="A47" s="32" t="s">
        <v>12</v>
      </c>
      <c r="B47" s="33" t="s">
        <v>86</v>
      </c>
      <c r="C47" s="34"/>
      <c r="D47" s="40"/>
      <c r="E47" s="36"/>
      <c r="F47" s="34"/>
      <c r="G47" s="40"/>
      <c r="H47" s="36"/>
    </row>
    <row r="48" spans="1:8" s="20" customFormat="1" ht="12.75">
      <c r="A48" s="32" t="s">
        <v>14</v>
      </c>
      <c r="B48" s="47" t="s">
        <v>87</v>
      </c>
      <c r="C48" s="48"/>
      <c r="D48" s="49"/>
      <c r="E48" s="50"/>
      <c r="F48" s="48"/>
      <c r="G48" s="49"/>
      <c r="H48" s="50"/>
    </row>
    <row r="49" spans="1:8" s="20" customFormat="1" ht="12.75">
      <c r="A49" s="42" t="s">
        <v>88</v>
      </c>
      <c r="B49" s="43"/>
      <c r="C49" s="44">
        <f aca="true" t="shared" si="1" ref="C49:H49">SUM(C43:C48)</f>
        <v>45000</v>
      </c>
      <c r="D49" s="44">
        <f t="shared" si="1"/>
        <v>48650</v>
      </c>
      <c r="E49" s="46">
        <f t="shared" si="1"/>
        <v>42500</v>
      </c>
      <c r="F49" s="44">
        <f t="shared" si="1"/>
        <v>40000</v>
      </c>
      <c r="G49" s="45">
        <f t="shared" si="1"/>
        <v>40855</v>
      </c>
      <c r="H49" s="46">
        <f t="shared" si="1"/>
        <v>46000</v>
      </c>
    </row>
    <row r="50" spans="1:8" s="20" customFormat="1" ht="12.75">
      <c r="A50" s="27" t="s">
        <v>89</v>
      </c>
      <c r="B50" s="28"/>
      <c r="C50" s="29"/>
      <c r="D50" s="30"/>
      <c r="E50" s="31"/>
      <c r="F50" s="29"/>
      <c r="G50" s="30"/>
      <c r="H50" s="31"/>
    </row>
    <row r="51" spans="1:8" s="20" customFormat="1" ht="12.75">
      <c r="A51" s="32"/>
      <c r="B51" s="47" t="s">
        <v>64</v>
      </c>
      <c r="C51" s="48"/>
      <c r="D51" s="49"/>
      <c r="E51" s="50"/>
      <c r="F51" s="48"/>
      <c r="G51" s="49"/>
      <c r="H51" s="50"/>
    </row>
    <row r="52" spans="1:8" s="20" customFormat="1" ht="12.75">
      <c r="A52" s="42" t="s">
        <v>90</v>
      </c>
      <c r="B52" s="43"/>
      <c r="C52" s="160"/>
      <c r="D52" s="161"/>
      <c r="E52" s="162"/>
      <c r="F52" s="44"/>
      <c r="G52" s="45">
        <v>0</v>
      </c>
      <c r="H52" s="46"/>
    </row>
    <row r="53" spans="1:8" s="20" customFormat="1" ht="12.75">
      <c r="A53" s="27" t="s">
        <v>91</v>
      </c>
      <c r="B53" s="28"/>
      <c r="C53" s="93"/>
      <c r="D53" s="94"/>
      <c r="E53" s="95"/>
      <c r="F53" s="30"/>
      <c r="G53" s="30"/>
      <c r="H53" s="31"/>
    </row>
    <row r="54" spans="1:8" s="20" customFormat="1" ht="12.75">
      <c r="A54" s="32" t="s">
        <v>6</v>
      </c>
      <c r="B54" s="33" t="s">
        <v>92</v>
      </c>
      <c r="C54" s="197">
        <v>20000</v>
      </c>
      <c r="D54" s="163">
        <v>23118</v>
      </c>
      <c r="E54" s="164">
        <v>5000</v>
      </c>
      <c r="F54" s="163">
        <v>26650</v>
      </c>
      <c r="G54" s="163">
        <v>28051</v>
      </c>
      <c r="H54" s="164">
        <v>5000</v>
      </c>
    </row>
    <row r="55" spans="1:8" s="20" customFormat="1" ht="12.75">
      <c r="A55" s="32" t="s">
        <v>8</v>
      </c>
      <c r="B55" s="33" t="s">
        <v>93</v>
      </c>
      <c r="C55" s="197"/>
      <c r="D55" s="163"/>
      <c r="E55" s="164"/>
      <c r="F55" s="163"/>
      <c r="G55" s="163"/>
      <c r="H55" s="164"/>
    </row>
    <row r="56" spans="1:8" s="20" customFormat="1" ht="12.75">
      <c r="A56" s="32" t="s">
        <v>9</v>
      </c>
      <c r="B56" s="33" t="s">
        <v>94</v>
      </c>
      <c r="C56" s="197"/>
      <c r="D56" s="163"/>
      <c r="E56" s="164"/>
      <c r="F56" s="163"/>
      <c r="G56" s="163"/>
      <c r="H56" s="164"/>
    </row>
    <row r="57" spans="1:8" s="20" customFormat="1" ht="12.75">
      <c r="A57" s="32" t="s">
        <v>11</v>
      </c>
      <c r="B57" s="33" t="s">
        <v>95</v>
      </c>
      <c r="C57" s="197">
        <v>1590000</v>
      </c>
      <c r="D57" s="163">
        <f>1757+9167+61809+1500000+816+29426</f>
        <v>1602975</v>
      </c>
      <c r="E57" s="164">
        <f>1553000-28000</f>
        <v>1525000</v>
      </c>
      <c r="F57" s="163">
        <v>1097500</v>
      </c>
      <c r="G57" s="163">
        <v>1597825</v>
      </c>
      <c r="H57" s="164">
        <v>1030860</v>
      </c>
    </row>
    <row r="58" spans="1:8" s="20" customFormat="1" ht="12.75">
      <c r="A58" s="32" t="s">
        <v>12</v>
      </c>
      <c r="B58" s="63" t="s">
        <v>96</v>
      </c>
      <c r="C58" s="197"/>
      <c r="D58" s="163"/>
      <c r="E58" s="164"/>
      <c r="F58" s="163"/>
      <c r="G58" s="163"/>
      <c r="H58" s="164"/>
    </row>
    <row r="59" spans="1:8" s="20" customFormat="1" ht="11.25" customHeight="1">
      <c r="A59" s="32" t="s">
        <v>14</v>
      </c>
      <c r="B59" s="63" t="s">
        <v>97</v>
      </c>
      <c r="C59" s="197"/>
      <c r="D59" s="163"/>
      <c r="E59" s="164"/>
      <c r="F59" s="163"/>
      <c r="G59" s="163"/>
      <c r="H59" s="164"/>
    </row>
    <row r="60" spans="1:8" s="20" customFormat="1" ht="12.75">
      <c r="A60" s="32" t="s">
        <v>20</v>
      </c>
      <c r="B60" s="33" t="s">
        <v>98</v>
      </c>
      <c r="C60" s="197">
        <v>25000</v>
      </c>
      <c r="D60" s="163">
        <v>26043</v>
      </c>
      <c r="E60" s="164">
        <v>28000</v>
      </c>
      <c r="F60" s="163">
        <v>16000</v>
      </c>
      <c r="G60" s="163">
        <v>16157</v>
      </c>
      <c r="H60" s="164">
        <v>35000</v>
      </c>
    </row>
    <row r="61" spans="1:8" s="20" customFormat="1" ht="12.75">
      <c r="A61" s="52" t="s">
        <v>23</v>
      </c>
      <c r="B61" s="33" t="s">
        <v>99</v>
      </c>
      <c r="C61" s="169"/>
      <c r="D61" s="168"/>
      <c r="E61" s="170"/>
      <c r="F61" s="159"/>
      <c r="G61" s="40"/>
      <c r="H61" s="36"/>
    </row>
    <row r="62" spans="1:8" s="20" customFormat="1" ht="12.75">
      <c r="A62" s="42" t="s">
        <v>100</v>
      </c>
      <c r="B62" s="43"/>
      <c r="C62" s="198">
        <f>SUM(C54:C61)</f>
        <v>1635000</v>
      </c>
      <c r="D62" s="199">
        <f>SUM(D54:D61)</f>
        <v>1652136</v>
      </c>
      <c r="E62" s="200">
        <f>SUM(E54:E61)</f>
        <v>1558000</v>
      </c>
      <c r="F62" s="44">
        <f>SUM(F53:F61)</f>
        <v>1140150</v>
      </c>
      <c r="G62" s="45">
        <f>SUM(G54:G60)</f>
        <v>1642033</v>
      </c>
      <c r="H62" s="46">
        <f>SUM(H54:H61)</f>
        <v>1070860</v>
      </c>
    </row>
    <row r="63" spans="1:8" s="20" customFormat="1" ht="12.75">
      <c r="A63" s="27" t="s">
        <v>101</v>
      </c>
      <c r="B63" s="28"/>
      <c r="C63" s="201"/>
      <c r="D63" s="202"/>
      <c r="E63" s="203"/>
      <c r="F63" s="29"/>
      <c r="G63" s="30"/>
      <c r="H63" s="31"/>
    </row>
    <row r="64" spans="1:8" s="20" customFormat="1" ht="12.75">
      <c r="A64" s="32" t="s">
        <v>6</v>
      </c>
      <c r="B64" s="33" t="s">
        <v>102</v>
      </c>
      <c r="C64" s="178"/>
      <c r="D64" s="179"/>
      <c r="E64" s="180"/>
      <c r="F64" s="41"/>
      <c r="G64" s="38"/>
      <c r="H64" s="39"/>
    </row>
    <row r="65" spans="1:8" s="20" customFormat="1" ht="12.75">
      <c r="A65" s="32" t="s">
        <v>8</v>
      </c>
      <c r="B65" s="33" t="s">
        <v>75</v>
      </c>
      <c r="C65" s="175"/>
      <c r="D65" s="176"/>
      <c r="E65" s="177"/>
      <c r="F65" s="34"/>
      <c r="G65" s="40"/>
      <c r="H65" s="36"/>
    </row>
    <row r="66" spans="1:8" s="20" customFormat="1" ht="12.75">
      <c r="A66" s="32" t="s">
        <v>9</v>
      </c>
      <c r="B66" s="47" t="s">
        <v>103</v>
      </c>
      <c r="C66" s="195"/>
      <c r="D66" s="196"/>
      <c r="E66" s="194"/>
      <c r="F66" s="48"/>
      <c r="G66" s="49"/>
      <c r="H66" s="50"/>
    </row>
    <row r="67" spans="1:8" s="20" customFormat="1" ht="12.75">
      <c r="A67" s="32" t="s">
        <v>11</v>
      </c>
      <c r="B67" s="33" t="s">
        <v>104</v>
      </c>
      <c r="C67" s="175"/>
      <c r="D67" s="176"/>
      <c r="E67" s="177"/>
      <c r="F67" s="34"/>
      <c r="G67" s="40"/>
      <c r="H67" s="36"/>
    </row>
    <row r="68" spans="1:8" s="20" customFormat="1" ht="12.75">
      <c r="A68" s="42" t="s">
        <v>105</v>
      </c>
      <c r="B68" s="43"/>
      <c r="C68" s="181">
        <f aca="true" t="shared" si="2" ref="C68:H68">SUM(C64:C67)</f>
        <v>0</v>
      </c>
      <c r="D68" s="183">
        <f t="shared" si="2"/>
        <v>0</v>
      </c>
      <c r="E68" s="182">
        <f t="shared" si="2"/>
        <v>0</v>
      </c>
      <c r="F68" s="44">
        <f t="shared" si="2"/>
        <v>0</v>
      </c>
      <c r="G68" s="45">
        <f t="shared" si="2"/>
        <v>0</v>
      </c>
      <c r="H68" s="46">
        <f t="shared" si="2"/>
        <v>0</v>
      </c>
    </row>
    <row r="69" spans="1:8" s="20" customFormat="1" ht="13.5" thickBot="1">
      <c r="A69" s="67" t="s">
        <v>106</v>
      </c>
      <c r="B69" s="68"/>
      <c r="C69" s="204">
        <v>2537013</v>
      </c>
      <c r="D69" s="205">
        <v>2616166</v>
      </c>
      <c r="E69" s="206">
        <v>1626541</v>
      </c>
      <c r="F69" s="156">
        <v>3160977</v>
      </c>
      <c r="G69" s="20">
        <v>2799819</v>
      </c>
      <c r="H69" s="20">
        <v>1926544</v>
      </c>
    </row>
    <row r="70" spans="1:8" s="20" customFormat="1" ht="13.5" thickBot="1">
      <c r="A70" s="58" t="s">
        <v>107</v>
      </c>
      <c r="B70" s="59"/>
      <c r="C70" s="158">
        <f aca="true" t="shared" si="3" ref="C70:H70">C49+C62+C69</f>
        <v>4217013</v>
      </c>
      <c r="D70" s="158">
        <f t="shared" si="3"/>
        <v>4316952</v>
      </c>
      <c r="E70" s="158">
        <f t="shared" si="3"/>
        <v>3227041</v>
      </c>
      <c r="F70" s="60">
        <f t="shared" si="3"/>
        <v>4341127</v>
      </c>
      <c r="G70" s="60">
        <f t="shared" si="3"/>
        <v>4482707</v>
      </c>
      <c r="H70" s="60">
        <f t="shared" si="3"/>
        <v>3043404</v>
      </c>
    </row>
    <row r="71" spans="1:8" s="20" customFormat="1" ht="14.25" thickBot="1" thickTop="1">
      <c r="A71" s="69" t="s">
        <v>108</v>
      </c>
      <c r="B71" s="70"/>
      <c r="C71" s="157">
        <f aca="true" t="shared" si="4" ref="C71:H71">C40+C70</f>
        <v>4650310</v>
      </c>
      <c r="D71" s="157">
        <f t="shared" si="4"/>
        <v>4671540</v>
      </c>
      <c r="E71" s="157">
        <f t="shared" si="4"/>
        <v>4039411</v>
      </c>
      <c r="F71" s="71">
        <f t="shared" si="4"/>
        <v>4605184</v>
      </c>
      <c r="G71" s="71">
        <f t="shared" si="4"/>
        <v>4766283</v>
      </c>
      <c r="H71" s="71">
        <f t="shared" si="4"/>
        <v>3778274</v>
      </c>
    </row>
    <row r="72" spans="1:8" s="20" customFormat="1" ht="13.5" thickTop="1">
      <c r="A72" s="72"/>
      <c r="B72" s="23" t="s">
        <v>109</v>
      </c>
      <c r="C72" s="73"/>
      <c r="D72" s="74"/>
      <c r="E72" s="75"/>
      <c r="F72" s="143"/>
      <c r="G72" s="144"/>
      <c r="H72" s="145"/>
    </row>
    <row r="73" spans="1:8" s="20" customFormat="1" ht="12.75">
      <c r="A73" s="27" t="s">
        <v>110</v>
      </c>
      <c r="B73" s="28"/>
      <c r="C73" s="29"/>
      <c r="D73" s="30"/>
      <c r="E73" s="31"/>
      <c r="F73" s="140"/>
      <c r="G73" s="141"/>
      <c r="H73" s="142"/>
    </row>
    <row r="74" spans="1:8" s="20" customFormat="1" ht="12.75">
      <c r="A74" s="32" t="s">
        <v>6</v>
      </c>
      <c r="B74" s="76" t="s">
        <v>111</v>
      </c>
      <c r="C74" s="77">
        <v>200919</v>
      </c>
      <c r="D74" s="78">
        <v>200919</v>
      </c>
      <c r="E74" s="79">
        <v>200919</v>
      </c>
      <c r="F74" s="77">
        <v>200919</v>
      </c>
      <c r="G74" s="78">
        <v>200919</v>
      </c>
      <c r="H74" s="79">
        <v>200919</v>
      </c>
    </row>
    <row r="75" spans="1:8" s="20" customFormat="1" ht="12.75">
      <c r="A75" s="32" t="s">
        <v>8</v>
      </c>
      <c r="B75" s="76" t="s">
        <v>112</v>
      </c>
      <c r="C75" s="77"/>
      <c r="D75" s="78"/>
      <c r="E75" s="79"/>
      <c r="F75" s="77"/>
      <c r="G75" s="78"/>
      <c r="H75" s="79"/>
    </row>
    <row r="76" spans="1:8" s="20" customFormat="1" ht="12.75">
      <c r="A76" s="32" t="s">
        <v>9</v>
      </c>
      <c r="B76" s="76" t="s">
        <v>113</v>
      </c>
      <c r="C76" s="77"/>
      <c r="D76" s="78"/>
      <c r="E76" s="79"/>
      <c r="F76" s="77"/>
      <c r="G76" s="78"/>
      <c r="H76" s="79"/>
    </row>
    <row r="77" spans="1:8" s="20" customFormat="1" ht="12.75">
      <c r="A77" s="32" t="s">
        <v>11</v>
      </c>
      <c r="B77" s="76" t="s">
        <v>114</v>
      </c>
      <c r="C77" s="77"/>
      <c r="D77" s="78"/>
      <c r="E77" s="79"/>
      <c r="F77" s="77"/>
      <c r="G77" s="78"/>
      <c r="H77" s="79"/>
    </row>
    <row r="78" spans="1:8" s="20" customFormat="1" ht="12.75">
      <c r="A78" s="32" t="s">
        <v>12</v>
      </c>
      <c r="B78" s="76" t="s">
        <v>115</v>
      </c>
      <c r="C78" s="77"/>
      <c r="D78" s="78"/>
      <c r="E78" s="79"/>
      <c r="F78" s="77"/>
      <c r="G78" s="78"/>
      <c r="H78" s="79"/>
    </row>
    <row r="79" spans="1:8" s="20" customFormat="1" ht="12.75">
      <c r="A79" s="52" t="s">
        <v>116</v>
      </c>
      <c r="B79" s="76" t="s">
        <v>117</v>
      </c>
      <c r="C79" s="77"/>
      <c r="D79" s="78"/>
      <c r="E79" s="79"/>
      <c r="F79" s="77"/>
      <c r="G79" s="78"/>
      <c r="H79" s="79"/>
    </row>
    <row r="80" spans="1:8" s="20" customFormat="1" ht="12.75">
      <c r="A80" s="52" t="s">
        <v>118</v>
      </c>
      <c r="B80" s="76" t="s">
        <v>119</v>
      </c>
      <c r="C80" s="77"/>
      <c r="D80" s="78"/>
      <c r="E80" s="79"/>
      <c r="F80" s="77"/>
      <c r="G80" s="78"/>
      <c r="H80" s="79"/>
    </row>
    <row r="81" spans="1:8" s="20" customFormat="1" ht="12.75">
      <c r="A81" s="52" t="s">
        <v>120</v>
      </c>
      <c r="B81" s="76" t="s">
        <v>121</v>
      </c>
      <c r="C81" s="77"/>
      <c r="D81" s="78"/>
      <c r="E81" s="79"/>
      <c r="F81" s="77"/>
      <c r="G81" s="78"/>
      <c r="H81" s="79"/>
    </row>
    <row r="82" spans="1:8" s="20" customFormat="1" ht="12.75">
      <c r="A82" s="52" t="s">
        <v>122</v>
      </c>
      <c r="B82" s="76" t="s">
        <v>123</v>
      </c>
      <c r="C82" s="77">
        <v>367647</v>
      </c>
      <c r="D82" s="78">
        <v>367647</v>
      </c>
      <c r="E82" s="79">
        <v>367647</v>
      </c>
      <c r="F82" s="77">
        <v>367647</v>
      </c>
      <c r="G82" s="78">
        <v>367647</v>
      </c>
      <c r="H82" s="79">
        <v>367647</v>
      </c>
    </row>
    <row r="83" spans="1:8" s="20" customFormat="1" ht="12.75">
      <c r="A83" s="80"/>
      <c r="B83" s="76" t="s">
        <v>124</v>
      </c>
      <c r="C83" s="77">
        <v>367647</v>
      </c>
      <c r="D83" s="78">
        <v>367647</v>
      </c>
      <c r="E83" s="79">
        <v>367647</v>
      </c>
      <c r="F83" s="77">
        <v>367647</v>
      </c>
      <c r="G83" s="78">
        <v>367647</v>
      </c>
      <c r="H83" s="79">
        <v>367647</v>
      </c>
    </row>
    <row r="84" spans="1:8" s="20" customFormat="1" ht="12.75">
      <c r="A84" s="32" t="s">
        <v>14</v>
      </c>
      <c r="B84" s="76" t="s">
        <v>125</v>
      </c>
      <c r="C84" s="77"/>
      <c r="D84" s="78"/>
      <c r="E84" s="79"/>
      <c r="F84" s="77"/>
      <c r="G84" s="78"/>
      <c r="H84" s="79"/>
    </row>
    <row r="85" spans="1:8" s="20" customFormat="1" ht="12.75">
      <c r="A85" s="52" t="s">
        <v>116</v>
      </c>
      <c r="B85" s="76" t="s">
        <v>126</v>
      </c>
      <c r="C85" s="187">
        <v>3438921</v>
      </c>
      <c r="D85" s="188">
        <v>3438921</v>
      </c>
      <c r="E85" s="189">
        <v>2657587</v>
      </c>
      <c r="F85" s="77">
        <v>3435417</v>
      </c>
      <c r="G85" s="78">
        <v>3435417</v>
      </c>
      <c r="H85" s="79">
        <v>2479880</v>
      </c>
    </row>
    <row r="86" spans="1:8" s="20" customFormat="1" ht="13.5" thickBot="1">
      <c r="A86" s="81" t="s">
        <v>118</v>
      </c>
      <c r="B86" s="82" t="s">
        <v>127</v>
      </c>
      <c r="C86" s="214">
        <v>225970</v>
      </c>
      <c r="D86" s="215">
        <v>271542</v>
      </c>
      <c r="E86" s="216">
        <v>493257</v>
      </c>
      <c r="F86" s="83">
        <v>357827</v>
      </c>
      <c r="G86" s="84">
        <v>385663</v>
      </c>
      <c r="H86" s="85">
        <v>445628</v>
      </c>
    </row>
    <row r="87" spans="1:8" s="20" customFormat="1" ht="12.75">
      <c r="A87" s="86" t="s">
        <v>128</v>
      </c>
      <c r="B87" s="87"/>
      <c r="C87" s="207">
        <f>C74+C83+F85+F86</f>
        <v>4361810</v>
      </c>
      <c r="D87" s="208">
        <f>D74+D83+D85+D86</f>
        <v>4279029</v>
      </c>
      <c r="E87" s="208">
        <f>E74+E83+E85+E86</f>
        <v>3719410</v>
      </c>
      <c r="F87" s="88">
        <f>F74+F83+F85+F86</f>
        <v>4361810</v>
      </c>
      <c r="G87" s="89">
        <f>SUM(G74:G86)-G82</f>
        <v>4389646</v>
      </c>
      <c r="H87" s="90">
        <f>SUM(H74+H83+H85+H86)</f>
        <v>3494074</v>
      </c>
    </row>
    <row r="88" spans="1:8" s="20" customFormat="1" ht="12.75">
      <c r="A88" s="27" t="s">
        <v>129</v>
      </c>
      <c r="B88" s="28"/>
      <c r="C88" s="201"/>
      <c r="D88" s="202"/>
      <c r="E88" s="203"/>
      <c r="F88" s="29"/>
      <c r="G88" s="30"/>
      <c r="H88" s="31"/>
    </row>
    <row r="89" spans="1:8" s="20" customFormat="1" ht="12.75">
      <c r="A89" s="32" t="s">
        <v>6</v>
      </c>
      <c r="B89" s="76" t="s">
        <v>130</v>
      </c>
      <c r="C89" s="209"/>
      <c r="D89" s="210"/>
      <c r="E89" s="211"/>
      <c r="F89" s="77"/>
      <c r="G89" s="78"/>
      <c r="H89" s="79"/>
    </row>
    <row r="90" spans="1:8" s="20" customFormat="1" ht="12.75">
      <c r="A90" s="32" t="s">
        <v>8</v>
      </c>
      <c r="B90" s="76" t="s">
        <v>131</v>
      </c>
      <c r="C90" s="209"/>
      <c r="D90" s="210"/>
      <c r="E90" s="211"/>
      <c r="F90" s="77"/>
      <c r="G90" s="78"/>
      <c r="H90" s="79"/>
    </row>
    <row r="91" spans="1:8" s="20" customFormat="1" ht="13.5" thickBot="1">
      <c r="A91" s="81" t="s">
        <v>9</v>
      </c>
      <c r="B91" s="76" t="s">
        <v>132</v>
      </c>
      <c r="C91" s="174">
        <v>0</v>
      </c>
      <c r="D91" s="174">
        <v>105479</v>
      </c>
      <c r="E91" s="174">
        <v>0</v>
      </c>
      <c r="F91" s="77">
        <v>0</v>
      </c>
      <c r="G91" s="78">
        <v>93686</v>
      </c>
      <c r="H91" s="79">
        <v>0</v>
      </c>
    </row>
    <row r="92" spans="1:8" s="20" customFormat="1" ht="12.75">
      <c r="A92" s="86" t="s">
        <v>133</v>
      </c>
      <c r="B92" s="87"/>
      <c r="C92" s="207">
        <f>SUM(F91)</f>
        <v>0</v>
      </c>
      <c r="D92" s="207">
        <f>SUM(D89:D91)</f>
        <v>105479</v>
      </c>
      <c r="E92" s="207">
        <f>SUM(H91)</f>
        <v>0</v>
      </c>
      <c r="F92" s="88">
        <f>SUM(F89:F91)</f>
        <v>0</v>
      </c>
      <c r="G92" s="89">
        <f>SUM(G89:G91)</f>
        <v>93686</v>
      </c>
      <c r="H92" s="90">
        <f>SUM(H89:H91)</f>
        <v>0</v>
      </c>
    </row>
    <row r="93" spans="1:8" s="20" customFormat="1" ht="12.75">
      <c r="A93" s="27" t="s">
        <v>134</v>
      </c>
      <c r="B93" s="28"/>
      <c r="C93" s="201"/>
      <c r="D93" s="202"/>
      <c r="E93" s="203"/>
      <c r="F93" s="29"/>
      <c r="G93" s="30"/>
      <c r="H93" s="31"/>
    </row>
    <row r="94" spans="1:8" s="20" customFormat="1" ht="12.75">
      <c r="A94" s="27" t="s">
        <v>135</v>
      </c>
      <c r="B94" s="28"/>
      <c r="C94" s="201"/>
      <c r="D94" s="202"/>
      <c r="E94" s="203"/>
      <c r="F94" s="29"/>
      <c r="G94" s="30"/>
      <c r="H94" s="31"/>
    </row>
    <row r="95" spans="1:8" s="20" customFormat="1" ht="12.75">
      <c r="A95" s="32" t="s">
        <v>6</v>
      </c>
      <c r="B95" s="76" t="s">
        <v>136</v>
      </c>
      <c r="C95" s="209"/>
      <c r="D95" s="210"/>
      <c r="E95" s="211"/>
      <c r="F95" s="77"/>
      <c r="G95" s="78"/>
      <c r="H95" s="79"/>
    </row>
    <row r="96" spans="1:8" s="20" customFormat="1" ht="12.75">
      <c r="A96" s="32" t="s">
        <v>8</v>
      </c>
      <c r="B96" s="76" t="s">
        <v>137</v>
      </c>
      <c r="C96" s="209"/>
      <c r="D96" s="210"/>
      <c r="E96" s="211"/>
      <c r="F96" s="77"/>
      <c r="G96" s="78"/>
      <c r="H96" s="79"/>
    </row>
    <row r="97" spans="1:8" s="20" customFormat="1" ht="12.75">
      <c r="A97" s="32" t="s">
        <v>9</v>
      </c>
      <c r="B97" s="76" t="s">
        <v>138</v>
      </c>
      <c r="C97" s="209"/>
      <c r="D97" s="210"/>
      <c r="E97" s="211"/>
      <c r="F97" s="77"/>
      <c r="G97" s="78"/>
      <c r="H97" s="79"/>
    </row>
    <row r="98" spans="1:8" s="20" customFormat="1" ht="12.75">
      <c r="A98" s="32" t="s">
        <v>11</v>
      </c>
      <c r="B98" s="76" t="s">
        <v>139</v>
      </c>
      <c r="C98" s="209"/>
      <c r="D98" s="210"/>
      <c r="E98" s="211"/>
      <c r="F98" s="77"/>
      <c r="G98" s="78"/>
      <c r="H98" s="79"/>
    </row>
    <row r="99" spans="1:8" s="20" customFormat="1" ht="12.75">
      <c r="A99" s="32" t="s">
        <v>12</v>
      </c>
      <c r="B99" s="76" t="s">
        <v>140</v>
      </c>
      <c r="C99" s="209"/>
      <c r="D99" s="210"/>
      <c r="E99" s="211"/>
      <c r="F99" s="77"/>
      <c r="G99" s="78"/>
      <c r="H99" s="79"/>
    </row>
    <row r="100" spans="1:8" s="20" customFormat="1" ht="12.75">
      <c r="A100" s="32" t="s">
        <v>14</v>
      </c>
      <c r="B100" s="76" t="s">
        <v>141</v>
      </c>
      <c r="C100" s="209"/>
      <c r="D100" s="210"/>
      <c r="E100" s="211"/>
      <c r="F100" s="77"/>
      <c r="G100" s="78"/>
      <c r="H100" s="79"/>
    </row>
    <row r="101" spans="1:8" s="20" customFormat="1" ht="12.75">
      <c r="A101" s="32" t="s">
        <v>20</v>
      </c>
      <c r="B101" s="76" t="s">
        <v>142</v>
      </c>
      <c r="C101" s="209"/>
      <c r="D101" s="210"/>
      <c r="E101" s="211"/>
      <c r="F101" s="77"/>
      <c r="G101" s="78"/>
      <c r="H101" s="79"/>
    </row>
    <row r="102" spans="1:8" s="20" customFormat="1" ht="12.75">
      <c r="A102" s="32" t="s">
        <v>23</v>
      </c>
      <c r="B102" s="76" t="s">
        <v>143</v>
      </c>
      <c r="C102" s="209"/>
      <c r="D102" s="210"/>
      <c r="E102" s="211"/>
      <c r="F102" s="77"/>
      <c r="G102" s="78"/>
      <c r="H102" s="79"/>
    </row>
    <row r="103" spans="1:8" s="20" customFormat="1" ht="12.75">
      <c r="A103" s="32" t="s">
        <v>25</v>
      </c>
      <c r="B103" s="76" t="s">
        <v>144</v>
      </c>
      <c r="C103" s="209"/>
      <c r="D103" s="210"/>
      <c r="E103" s="211"/>
      <c r="F103" s="77"/>
      <c r="G103" s="78"/>
      <c r="H103" s="79"/>
    </row>
    <row r="104" spans="1:8" s="20" customFormat="1" ht="25.5">
      <c r="A104" s="32" t="s">
        <v>27</v>
      </c>
      <c r="B104" s="76" t="s">
        <v>145</v>
      </c>
      <c r="C104" s="209"/>
      <c r="D104" s="210"/>
      <c r="E104" s="211"/>
      <c r="F104" s="77"/>
      <c r="G104" s="78"/>
      <c r="H104" s="79"/>
    </row>
    <row r="105" spans="1:8" s="20" customFormat="1" ht="12.75">
      <c r="A105" s="32" t="s">
        <v>29</v>
      </c>
      <c r="B105" s="76" t="s">
        <v>187</v>
      </c>
      <c r="C105" s="209"/>
      <c r="D105" s="210"/>
      <c r="E105" s="211"/>
      <c r="F105" s="77"/>
      <c r="G105" s="78"/>
      <c r="H105" s="79"/>
    </row>
    <row r="106" spans="1:8" s="20" customFormat="1" ht="12.75">
      <c r="A106" s="32" t="s">
        <v>31</v>
      </c>
      <c r="B106" s="76" t="s">
        <v>147</v>
      </c>
      <c r="C106" s="209"/>
      <c r="D106" s="210"/>
      <c r="E106" s="211"/>
      <c r="F106" s="77"/>
      <c r="G106" s="78"/>
      <c r="H106" s="79"/>
    </row>
    <row r="107" spans="1:8" s="20" customFormat="1" ht="13.5" thickBot="1">
      <c r="A107" s="81" t="s">
        <v>33</v>
      </c>
      <c r="B107" s="76" t="s">
        <v>148</v>
      </c>
      <c r="C107" s="209"/>
      <c r="D107" s="210"/>
      <c r="E107" s="211"/>
      <c r="F107" s="77"/>
      <c r="G107" s="78"/>
      <c r="H107" s="79"/>
    </row>
    <row r="108" spans="1:8" s="20" customFormat="1" ht="12.75">
      <c r="A108" s="86" t="s">
        <v>149</v>
      </c>
      <c r="B108" s="87"/>
      <c r="C108" s="207">
        <f>SUM(C95:C107)</f>
        <v>0</v>
      </c>
      <c r="D108" s="207">
        <f>SUM(D95:D107)</f>
        <v>0</v>
      </c>
      <c r="E108" s="207">
        <f>SUM(E95:E107)</f>
        <v>0</v>
      </c>
      <c r="F108" s="88">
        <v>0</v>
      </c>
      <c r="G108" s="89">
        <v>0</v>
      </c>
      <c r="H108" s="90">
        <v>0</v>
      </c>
    </row>
    <row r="109" spans="1:8" s="20" customFormat="1" ht="12.75">
      <c r="A109" s="27" t="s">
        <v>150</v>
      </c>
      <c r="B109" s="28"/>
      <c r="C109" s="201"/>
      <c r="D109" s="202"/>
      <c r="E109" s="203"/>
      <c r="F109" s="29"/>
      <c r="G109" s="30"/>
      <c r="H109" s="31"/>
    </row>
    <row r="110" spans="1:8" s="20" customFormat="1" ht="12.75">
      <c r="A110" s="32" t="s">
        <v>6</v>
      </c>
      <c r="B110" s="76" t="s">
        <v>136</v>
      </c>
      <c r="C110" s="209"/>
      <c r="D110" s="210"/>
      <c r="E110" s="211"/>
      <c r="F110" s="77"/>
      <c r="G110" s="78"/>
      <c r="H110" s="79"/>
    </row>
    <row r="111" spans="1:8" s="20" customFormat="1" ht="12.75">
      <c r="A111" s="32" t="s">
        <v>8</v>
      </c>
      <c r="B111" s="76" t="s">
        <v>137</v>
      </c>
      <c r="C111" s="209"/>
      <c r="D111" s="210"/>
      <c r="E111" s="211"/>
      <c r="F111" s="77"/>
      <c r="G111" s="78"/>
      <c r="H111" s="79"/>
    </row>
    <row r="112" spans="1:8" s="20" customFormat="1" ht="12.75">
      <c r="A112" s="32" t="s">
        <v>9</v>
      </c>
      <c r="B112" s="76" t="s">
        <v>138</v>
      </c>
      <c r="C112" s="209"/>
      <c r="D112" s="210"/>
      <c r="E112" s="211"/>
      <c r="F112" s="77"/>
      <c r="G112" s="78"/>
      <c r="H112" s="79"/>
    </row>
    <row r="113" spans="1:8" s="20" customFormat="1" ht="12.75">
      <c r="A113" s="32" t="s">
        <v>11</v>
      </c>
      <c r="B113" s="76" t="s">
        <v>139</v>
      </c>
      <c r="C113" s="209"/>
      <c r="D113" s="210"/>
      <c r="E113" s="211"/>
      <c r="F113" s="77"/>
      <c r="G113" s="78"/>
      <c r="H113" s="79"/>
    </row>
    <row r="114" spans="1:8" s="20" customFormat="1" ht="12.75">
      <c r="A114" s="32" t="s">
        <v>12</v>
      </c>
      <c r="B114" s="76" t="s">
        <v>140</v>
      </c>
      <c r="C114" s="209">
        <v>2500</v>
      </c>
      <c r="D114" s="210">
        <v>2748</v>
      </c>
      <c r="E114" s="211">
        <v>2000</v>
      </c>
      <c r="F114" s="77">
        <v>2000</v>
      </c>
      <c r="G114" s="78">
        <v>2472</v>
      </c>
      <c r="H114" s="79">
        <v>2200</v>
      </c>
    </row>
    <row r="115" spans="1:8" s="20" customFormat="1" ht="12.75">
      <c r="A115" s="32" t="s">
        <v>14</v>
      </c>
      <c r="B115" s="76" t="s">
        <v>141</v>
      </c>
      <c r="C115" s="209">
        <v>46000</v>
      </c>
      <c r="D115" s="210">
        <v>46137</v>
      </c>
      <c r="E115" s="211">
        <v>38000</v>
      </c>
      <c r="F115" s="77">
        <v>32000</v>
      </c>
      <c r="G115" s="78">
        <v>32678</v>
      </c>
      <c r="H115" s="79">
        <v>35000</v>
      </c>
    </row>
    <row r="116" spans="1:8" s="20" customFormat="1" ht="12.75">
      <c r="A116" s="32" t="s">
        <v>20</v>
      </c>
      <c r="B116" s="76" t="s">
        <v>142</v>
      </c>
      <c r="C116" s="209"/>
      <c r="D116" s="210"/>
      <c r="E116" s="211"/>
      <c r="F116" s="77"/>
      <c r="G116" s="78"/>
      <c r="H116" s="79"/>
    </row>
    <row r="117" spans="1:8" s="20" customFormat="1" ht="12.75">
      <c r="A117" s="32" t="s">
        <v>23</v>
      </c>
      <c r="B117" s="76" t="s">
        <v>143</v>
      </c>
      <c r="C117" s="209"/>
      <c r="D117" s="210"/>
      <c r="E117" s="211"/>
      <c r="F117" s="77"/>
      <c r="G117" s="78"/>
      <c r="H117" s="79"/>
    </row>
    <row r="118" spans="1:8" s="20" customFormat="1" ht="12.75">
      <c r="A118" s="32" t="s">
        <v>25</v>
      </c>
      <c r="B118" s="76" t="s">
        <v>144</v>
      </c>
      <c r="C118" s="209"/>
      <c r="D118" s="210"/>
      <c r="E118" s="211"/>
      <c r="F118" s="77"/>
      <c r="G118" s="78"/>
      <c r="H118" s="79"/>
    </row>
    <row r="119" spans="1:8" s="20" customFormat="1" ht="25.5">
      <c r="A119" s="32" t="s">
        <v>27</v>
      </c>
      <c r="B119" s="76" t="s">
        <v>145</v>
      </c>
      <c r="C119" s="209">
        <v>140000</v>
      </c>
      <c r="D119" s="210">
        <v>140800</v>
      </c>
      <c r="E119" s="211">
        <v>140000</v>
      </c>
      <c r="F119" s="77">
        <v>120000</v>
      </c>
      <c r="G119" s="78">
        <v>153699</v>
      </c>
      <c r="H119" s="79">
        <v>150000</v>
      </c>
    </row>
    <row r="120" spans="1:8" s="20" customFormat="1" ht="12.75">
      <c r="A120" s="32" t="s">
        <v>29</v>
      </c>
      <c r="B120" s="76" t="s">
        <v>146</v>
      </c>
      <c r="C120" s="209"/>
      <c r="D120" s="210"/>
      <c r="E120" s="211">
        <v>0</v>
      </c>
      <c r="F120" s="77"/>
      <c r="G120" s="78">
        <v>7</v>
      </c>
      <c r="H120" s="79">
        <v>0</v>
      </c>
    </row>
    <row r="121" spans="1:8" s="20" customFormat="1" ht="12.75">
      <c r="A121" s="32" t="s">
        <v>31</v>
      </c>
      <c r="B121" s="76" t="s">
        <v>147</v>
      </c>
      <c r="C121" s="209">
        <v>10000</v>
      </c>
      <c r="D121" s="210">
        <v>9622</v>
      </c>
      <c r="E121" s="211">
        <f>9000+41000</f>
        <v>50000</v>
      </c>
      <c r="F121" s="77">
        <v>4374</v>
      </c>
      <c r="G121" s="78">
        <v>4374</v>
      </c>
      <c r="H121" s="79">
        <v>7000</v>
      </c>
    </row>
    <row r="122" spans="1:8" s="20" customFormat="1" ht="12.75">
      <c r="A122" s="32" t="s">
        <v>33</v>
      </c>
      <c r="B122" s="76" t="s">
        <v>148</v>
      </c>
      <c r="C122" s="209"/>
      <c r="D122" s="210"/>
      <c r="E122" s="211"/>
      <c r="F122" s="77"/>
      <c r="G122" s="78"/>
      <c r="H122" s="79"/>
    </row>
    <row r="123" spans="1:8" s="20" customFormat="1" ht="12.75">
      <c r="A123" s="32" t="s">
        <v>151</v>
      </c>
      <c r="B123" s="76" t="s">
        <v>152</v>
      </c>
      <c r="C123" s="209">
        <v>90000</v>
      </c>
      <c r="D123" s="210">
        <v>87725</v>
      </c>
      <c r="E123" s="211">
        <v>90000</v>
      </c>
      <c r="F123" s="77">
        <v>85000</v>
      </c>
      <c r="G123" s="78">
        <v>89721</v>
      </c>
      <c r="H123" s="79">
        <v>90000</v>
      </c>
    </row>
    <row r="124" spans="1:8" s="20" customFormat="1" ht="13.5" thickBot="1">
      <c r="A124" s="81" t="s">
        <v>35</v>
      </c>
      <c r="B124" s="76" t="s">
        <v>153</v>
      </c>
      <c r="C124" s="209"/>
      <c r="D124" s="210"/>
      <c r="E124" s="211"/>
      <c r="F124" s="77"/>
      <c r="G124" s="78"/>
      <c r="H124" s="79"/>
    </row>
    <row r="125" spans="1:8" s="20" customFormat="1" ht="13.5" thickBot="1">
      <c r="A125" s="86" t="s">
        <v>154</v>
      </c>
      <c r="B125" s="87"/>
      <c r="C125" s="207">
        <f aca="true" t="shared" si="5" ref="C125:H125">SUM(C110:C124)</f>
        <v>288500</v>
      </c>
      <c r="D125" s="208">
        <f t="shared" si="5"/>
        <v>287032</v>
      </c>
      <c r="E125" s="212">
        <f t="shared" si="5"/>
        <v>320000</v>
      </c>
      <c r="F125" s="88">
        <f t="shared" si="5"/>
        <v>243374</v>
      </c>
      <c r="G125" s="89">
        <f t="shared" si="5"/>
        <v>282951</v>
      </c>
      <c r="H125" s="90">
        <f t="shared" si="5"/>
        <v>284200</v>
      </c>
    </row>
    <row r="126" spans="1:8" s="20" customFormat="1" ht="12.75">
      <c r="A126" s="58" t="s">
        <v>155</v>
      </c>
      <c r="B126" s="59"/>
      <c r="C126" s="213">
        <f>C108+C125</f>
        <v>288500</v>
      </c>
      <c r="D126" s="213">
        <f>D108+D125</f>
        <v>287032</v>
      </c>
      <c r="E126" s="213">
        <f>E108+E125</f>
        <v>320000</v>
      </c>
      <c r="F126" s="60">
        <f>F125+F108</f>
        <v>243374</v>
      </c>
      <c r="G126" s="61">
        <f>G108+G125</f>
        <v>282951</v>
      </c>
      <c r="H126" s="62">
        <f>H108+H125</f>
        <v>284200</v>
      </c>
    </row>
    <row r="127" spans="1:8" s="20" customFormat="1" ht="5.25" customHeight="1" thickBot="1">
      <c r="A127" s="91"/>
      <c r="B127" s="92"/>
      <c r="C127" s="93"/>
      <c r="D127" s="94"/>
      <c r="E127" s="95"/>
      <c r="F127" s="93"/>
      <c r="G127" s="94"/>
      <c r="H127" s="95"/>
    </row>
    <row r="128" spans="1:8" s="20" customFormat="1" ht="13.5" thickBot="1">
      <c r="A128" s="96" t="s">
        <v>156</v>
      </c>
      <c r="B128" s="97"/>
      <c r="C128" s="98">
        <f>C87+C92+C126</f>
        <v>4650310</v>
      </c>
      <c r="D128" s="98">
        <f>D87+D92+D126</f>
        <v>4671540</v>
      </c>
      <c r="E128" s="98">
        <f>E87+E92+E126</f>
        <v>4039410</v>
      </c>
      <c r="F128" s="98">
        <f>F126+F92+F87</f>
        <v>4605184</v>
      </c>
      <c r="G128" s="99">
        <f>G126+G92+G87</f>
        <v>4766283</v>
      </c>
      <c r="H128" s="100">
        <f>H126+H92+H87</f>
        <v>3778274</v>
      </c>
    </row>
    <row r="129" spans="1:8" s="18" customFormat="1" ht="15">
      <c r="A129" s="15"/>
      <c r="B129" s="16"/>
      <c r="C129" s="17"/>
      <c r="D129" s="17"/>
      <c r="E129" s="17"/>
      <c r="F129" s="17"/>
      <c r="G129" s="17"/>
      <c r="H129" s="17"/>
    </row>
    <row r="130" ht="15.75">
      <c r="A130" s="13" t="s">
        <v>188</v>
      </c>
    </row>
    <row r="131" spans="1:2" ht="15.75">
      <c r="A131" s="219" t="s">
        <v>198</v>
      </c>
      <c r="B131" s="219"/>
    </row>
    <row r="132" spans="1:8" s="3" customFormat="1" ht="50.25" customHeight="1">
      <c r="A132" s="4"/>
      <c r="B132" s="4" t="s">
        <v>186</v>
      </c>
      <c r="C132" s="5"/>
      <c r="D132" s="5"/>
      <c r="E132" s="5"/>
      <c r="F132" s="5"/>
      <c r="G132" s="5"/>
      <c r="H132" s="5"/>
    </row>
    <row r="133" spans="1:8" s="3" customFormat="1" ht="33.75" customHeight="1">
      <c r="A133" s="4"/>
      <c r="B133" s="4"/>
      <c r="C133" s="5"/>
      <c r="D133" s="5"/>
      <c r="E133" s="5"/>
      <c r="F133" s="5"/>
      <c r="G133" s="5"/>
      <c r="H133" s="5"/>
    </row>
    <row r="134" spans="1:8" s="20" customFormat="1" ht="12.75">
      <c r="A134" s="217" t="s">
        <v>47</v>
      </c>
      <c r="B134" s="217" t="s">
        <v>157</v>
      </c>
      <c r="C134" s="101" t="s">
        <v>3</v>
      </c>
      <c r="D134" s="101"/>
      <c r="E134" s="101"/>
      <c r="F134" s="101" t="s">
        <v>4</v>
      </c>
      <c r="G134" s="101"/>
      <c r="H134" s="123"/>
    </row>
    <row r="135" spans="1:8" s="20" customFormat="1" ht="40.5">
      <c r="A135" s="217"/>
      <c r="B135" s="217"/>
      <c r="C135" s="21" t="s">
        <v>0</v>
      </c>
      <c r="D135" s="21" t="s">
        <v>1</v>
      </c>
      <c r="E135" s="21" t="s">
        <v>2</v>
      </c>
      <c r="F135" s="21" t="s">
        <v>0</v>
      </c>
      <c r="G135" s="21" t="s">
        <v>1</v>
      </c>
      <c r="H135" s="122" t="s">
        <v>2</v>
      </c>
    </row>
    <row r="136" spans="1:8" s="20" customFormat="1" ht="12.75">
      <c r="A136" s="126" t="s">
        <v>6</v>
      </c>
      <c r="B136" s="127" t="s">
        <v>7</v>
      </c>
      <c r="C136" s="128">
        <f>SUM(C137:C141)</f>
        <v>1149449</v>
      </c>
      <c r="D136" s="128">
        <f>1074442-137</f>
        <v>1074305</v>
      </c>
      <c r="E136" s="128">
        <f>SUM(E137:E141)</f>
        <v>4152815.5</v>
      </c>
      <c r="F136" s="128">
        <v>1127517.01</v>
      </c>
      <c r="G136" s="128">
        <v>1190629.54</v>
      </c>
      <c r="H136" s="128">
        <v>3807553</v>
      </c>
    </row>
    <row r="137" spans="1:8" s="20" customFormat="1" ht="63.75">
      <c r="A137" s="129" t="s">
        <v>164</v>
      </c>
      <c r="B137" s="130" t="s">
        <v>197</v>
      </c>
      <c r="C137" s="131">
        <v>617656</v>
      </c>
      <c r="D137" s="132">
        <v>623539</v>
      </c>
      <c r="E137" s="133">
        <v>2451922</v>
      </c>
      <c r="F137" s="131">
        <v>587326.11</v>
      </c>
      <c r="G137" s="132">
        <v>629993</v>
      </c>
      <c r="H137" s="133">
        <v>2146763</v>
      </c>
    </row>
    <row r="138" spans="1:8" s="20" customFormat="1" ht="25.5">
      <c r="A138" s="129" t="s">
        <v>165</v>
      </c>
      <c r="B138" s="130" t="s">
        <v>190</v>
      </c>
      <c r="C138" s="131">
        <v>324807</v>
      </c>
      <c r="D138" s="132">
        <v>316374</v>
      </c>
      <c r="E138" s="133">
        <v>878431.5</v>
      </c>
      <c r="F138" s="131">
        <v>331171.04</v>
      </c>
      <c r="G138" s="132">
        <v>324266.5</v>
      </c>
      <c r="H138" s="133">
        <v>821660</v>
      </c>
    </row>
    <row r="139" spans="1:8" s="20" customFormat="1" ht="38.25">
      <c r="A139" s="129" t="s">
        <v>166</v>
      </c>
      <c r="B139" s="130" t="s">
        <v>191</v>
      </c>
      <c r="C139" s="131">
        <v>198726</v>
      </c>
      <c r="D139" s="132">
        <v>125864</v>
      </c>
      <c r="E139" s="133">
        <v>794704</v>
      </c>
      <c r="F139" s="131">
        <v>200522.55</v>
      </c>
      <c r="G139" s="132">
        <v>228681</v>
      </c>
      <c r="H139" s="133">
        <v>809490</v>
      </c>
    </row>
    <row r="140" spans="1:8" s="20" customFormat="1" ht="38.25">
      <c r="A140" s="129" t="s">
        <v>167</v>
      </c>
      <c r="B140" s="130" t="s">
        <v>192</v>
      </c>
      <c r="C140" s="131">
        <v>4308</v>
      </c>
      <c r="D140" s="132">
        <v>6439</v>
      </c>
      <c r="E140" s="133">
        <v>17403</v>
      </c>
      <c r="F140" s="131">
        <v>5372.31</v>
      </c>
      <c r="G140" s="132">
        <v>5280</v>
      </c>
      <c r="H140" s="133">
        <v>21370</v>
      </c>
    </row>
    <row r="141" spans="1:8" s="20" customFormat="1" ht="12.75">
      <c r="A141" s="129" t="s">
        <v>193</v>
      </c>
      <c r="B141" s="130" t="s">
        <v>194</v>
      </c>
      <c r="C141" s="131">
        <v>3952</v>
      </c>
      <c r="D141" s="132">
        <f>1789+300</f>
        <v>2089</v>
      </c>
      <c r="E141" s="133">
        <v>10355</v>
      </c>
      <c r="F141" s="131">
        <v>3125</v>
      </c>
      <c r="G141" s="132">
        <v>2409.04</v>
      </c>
      <c r="H141" s="133">
        <v>8270</v>
      </c>
    </row>
    <row r="142" spans="1:8" s="20" customFormat="1" ht="25.5">
      <c r="A142" s="134" t="s">
        <v>8</v>
      </c>
      <c r="B142" s="135" t="s">
        <v>160</v>
      </c>
      <c r="C142" s="131"/>
      <c r="D142" s="132"/>
      <c r="E142" s="133"/>
      <c r="F142" s="131"/>
      <c r="G142" s="132"/>
      <c r="H142" s="133"/>
    </row>
    <row r="143" spans="1:8" s="20" customFormat="1" ht="25.5">
      <c r="A143" s="134" t="s">
        <v>9</v>
      </c>
      <c r="B143" s="135" t="s">
        <v>10</v>
      </c>
      <c r="C143" s="131"/>
      <c r="D143" s="132"/>
      <c r="E143" s="133"/>
      <c r="F143" s="131"/>
      <c r="G143" s="132"/>
      <c r="H143" s="133"/>
    </row>
    <row r="144" spans="1:8" s="20" customFormat="1" ht="12.75">
      <c r="A144" s="134" t="s">
        <v>11</v>
      </c>
      <c r="B144" s="135" t="s">
        <v>161</v>
      </c>
      <c r="C144" s="131">
        <f>SUM(C145:C147)</f>
        <v>232020</v>
      </c>
      <c r="D144" s="131">
        <f>SUM(D145:D147)</f>
        <v>210569</v>
      </c>
      <c r="E144" s="131">
        <f>SUM(E145:E147)</f>
        <v>844541</v>
      </c>
      <c r="F144" s="131">
        <v>211010.30000000002</v>
      </c>
      <c r="G144" s="132">
        <v>233771.30000000002</v>
      </c>
      <c r="H144" s="132">
        <v>844431</v>
      </c>
    </row>
    <row r="145" spans="1:8" s="20" customFormat="1" ht="38.25">
      <c r="A145" s="136" t="s">
        <v>169</v>
      </c>
      <c r="B145" s="130" t="s">
        <v>189</v>
      </c>
      <c r="C145" s="131">
        <v>209760</v>
      </c>
      <c r="D145" s="132">
        <v>209760</v>
      </c>
      <c r="E145" s="133">
        <v>839041</v>
      </c>
      <c r="F145" s="131">
        <v>209760.30000000002</v>
      </c>
      <c r="G145" s="132">
        <v>209760.30000000002</v>
      </c>
      <c r="H145" s="133">
        <v>839041</v>
      </c>
    </row>
    <row r="146" spans="1:8" s="20" customFormat="1" ht="12.75">
      <c r="A146" s="114" t="s">
        <v>170</v>
      </c>
      <c r="B146" s="76" t="s">
        <v>199</v>
      </c>
      <c r="C146" s="110">
        <v>1260</v>
      </c>
      <c r="D146" s="111">
        <f>672+137</f>
        <v>809</v>
      </c>
      <c r="E146" s="112">
        <v>5500</v>
      </c>
      <c r="F146" s="110">
        <v>1250</v>
      </c>
      <c r="G146" s="111">
        <v>1638</v>
      </c>
      <c r="H146" s="112">
        <v>5390</v>
      </c>
    </row>
    <row r="147" spans="1:8" s="20" customFormat="1" ht="13.5" thickBot="1">
      <c r="A147" s="114" t="s">
        <v>195</v>
      </c>
      <c r="B147" s="115" t="s">
        <v>196</v>
      </c>
      <c r="C147" s="110">
        <v>21000</v>
      </c>
      <c r="D147" s="111">
        <v>0</v>
      </c>
      <c r="E147" s="112">
        <v>0</v>
      </c>
      <c r="F147" s="110">
        <v>0</v>
      </c>
      <c r="G147" s="111">
        <v>22373</v>
      </c>
      <c r="H147" s="112">
        <v>0</v>
      </c>
    </row>
    <row r="148" spans="1:8" s="20" customFormat="1" ht="12.75">
      <c r="A148" s="86" t="s">
        <v>12</v>
      </c>
      <c r="B148" s="87" t="s">
        <v>162</v>
      </c>
      <c r="C148" s="88">
        <f>SUM(C149)</f>
        <v>50480</v>
      </c>
      <c r="D148" s="89">
        <f>SUM(D149:D150)</f>
        <v>37630</v>
      </c>
      <c r="E148" s="90">
        <f>E149</f>
        <v>410000</v>
      </c>
      <c r="F148" s="88">
        <v>50810</v>
      </c>
      <c r="G148" s="89">
        <v>65482</v>
      </c>
      <c r="H148" s="90">
        <v>174581</v>
      </c>
    </row>
    <row r="149" spans="1:8" s="20" customFormat="1" ht="12.75">
      <c r="A149" s="116" t="s">
        <v>116</v>
      </c>
      <c r="B149" s="63" t="s">
        <v>13</v>
      </c>
      <c r="C149" s="110">
        <v>50480</v>
      </c>
      <c r="D149" s="111">
        <v>37630</v>
      </c>
      <c r="E149" s="112">
        <v>410000</v>
      </c>
      <c r="F149" s="110">
        <v>50810</v>
      </c>
      <c r="G149" s="111">
        <v>65482</v>
      </c>
      <c r="H149" s="112">
        <v>174581</v>
      </c>
    </row>
    <row r="150" spans="1:8" s="20" customFormat="1" ht="13.5" thickBot="1">
      <c r="A150" s="116" t="s">
        <v>118</v>
      </c>
      <c r="B150" s="63" t="s">
        <v>172</v>
      </c>
      <c r="C150" s="110"/>
      <c r="D150" s="111"/>
      <c r="E150" s="112"/>
      <c r="F150" s="110"/>
      <c r="G150" s="111"/>
      <c r="H150" s="112"/>
    </row>
    <row r="151" spans="1:8" s="20" customFormat="1" ht="12.75">
      <c r="A151" s="86" t="s">
        <v>14</v>
      </c>
      <c r="B151" s="87" t="s">
        <v>15</v>
      </c>
      <c r="C151" s="88">
        <f>SUM(C152:C154)</f>
        <v>793819</v>
      </c>
      <c r="D151" s="89">
        <f>SUM(D152:D155)</f>
        <v>733838</v>
      </c>
      <c r="E151" s="90">
        <f>SUM(E152:E155)</f>
        <v>2900000</v>
      </c>
      <c r="F151" s="88">
        <v>645490</v>
      </c>
      <c r="G151" s="89">
        <v>731504</v>
      </c>
      <c r="H151" s="90">
        <v>2711191</v>
      </c>
    </row>
    <row r="152" spans="1:8" s="20" customFormat="1" ht="12.75">
      <c r="A152" s="116" t="s">
        <v>116</v>
      </c>
      <c r="B152" s="63" t="s">
        <v>16</v>
      </c>
      <c r="C152" s="131">
        <v>640001</v>
      </c>
      <c r="D152" s="132">
        <v>592034</v>
      </c>
      <c r="E152" s="133">
        <v>2345091</v>
      </c>
      <c r="F152" s="131">
        <v>520607</v>
      </c>
      <c r="G152" s="132">
        <v>590432</v>
      </c>
      <c r="H152" s="133">
        <v>2188332</v>
      </c>
    </row>
    <row r="153" spans="1:8" s="20" customFormat="1" ht="12.75">
      <c r="A153" s="116" t="s">
        <v>118</v>
      </c>
      <c r="B153" s="63" t="s">
        <v>17</v>
      </c>
      <c r="C153" s="137"/>
      <c r="D153" s="138"/>
      <c r="E153" s="139"/>
      <c r="F153" s="137"/>
      <c r="G153" s="138"/>
      <c r="H153" s="139"/>
    </row>
    <row r="154" spans="1:8" s="20" customFormat="1" ht="25.5">
      <c r="A154" s="116" t="s">
        <v>120</v>
      </c>
      <c r="B154" s="63" t="s">
        <v>18</v>
      </c>
      <c r="C154" s="137">
        <v>153818</v>
      </c>
      <c r="D154" s="138">
        <v>141804</v>
      </c>
      <c r="E154" s="139">
        <v>554909</v>
      </c>
      <c r="F154" s="137">
        <v>124883</v>
      </c>
      <c r="G154" s="138">
        <v>141072</v>
      </c>
      <c r="H154" s="139">
        <v>522859</v>
      </c>
    </row>
    <row r="155" spans="1:8" s="20" customFormat="1" ht="13.5" thickBot="1">
      <c r="A155" s="116" t="s">
        <v>122</v>
      </c>
      <c r="B155" s="63" t="s">
        <v>19</v>
      </c>
      <c r="C155" s="137"/>
      <c r="D155" s="138"/>
      <c r="E155" s="139"/>
      <c r="F155" s="137"/>
      <c r="G155" s="138"/>
      <c r="H155" s="139"/>
    </row>
    <row r="156" spans="1:8" s="20" customFormat="1" ht="12.75">
      <c r="A156" s="86" t="s">
        <v>20</v>
      </c>
      <c r="B156" s="87" t="s">
        <v>163</v>
      </c>
      <c r="C156" s="88">
        <f>SUM(C157)</f>
        <v>62400</v>
      </c>
      <c r="D156" s="89">
        <f>SUM(D157:D158)</f>
        <v>65550</v>
      </c>
      <c r="E156" s="90">
        <f>SUM(E157)</f>
        <v>249600</v>
      </c>
      <c r="F156" s="88">
        <v>55000</v>
      </c>
      <c r="G156" s="89">
        <v>63297</v>
      </c>
      <c r="H156" s="90">
        <v>205000</v>
      </c>
    </row>
    <row r="157" spans="1:8" s="20" customFormat="1" ht="25.5">
      <c r="A157" s="116" t="s">
        <v>116</v>
      </c>
      <c r="B157" s="63" t="s">
        <v>21</v>
      </c>
      <c r="C157" s="102">
        <v>62400</v>
      </c>
      <c r="D157" s="103">
        <v>65550</v>
      </c>
      <c r="E157" s="104">
        <v>249600</v>
      </c>
      <c r="F157" s="102">
        <v>55000</v>
      </c>
      <c r="G157" s="103">
        <v>63297</v>
      </c>
      <c r="H157" s="104">
        <v>205000</v>
      </c>
    </row>
    <row r="158" spans="1:8" s="20" customFormat="1" ht="25.5">
      <c r="A158" s="116" t="s">
        <v>118</v>
      </c>
      <c r="B158" s="63" t="s">
        <v>22</v>
      </c>
      <c r="C158" s="102"/>
      <c r="D158" s="103"/>
      <c r="E158" s="104"/>
      <c r="F158" s="102"/>
      <c r="G158" s="103"/>
      <c r="H158" s="104"/>
    </row>
    <row r="159" spans="1:8" s="20" customFormat="1" ht="12.75">
      <c r="A159" s="113" t="s">
        <v>23</v>
      </c>
      <c r="B159" s="63" t="s">
        <v>24</v>
      </c>
      <c r="C159" s="102">
        <v>248800</v>
      </c>
      <c r="D159" s="103">
        <v>176314</v>
      </c>
      <c r="E159" s="104">
        <v>950000</v>
      </c>
      <c r="F159" s="102">
        <v>229400</v>
      </c>
      <c r="G159" s="103">
        <v>178826</v>
      </c>
      <c r="H159" s="104">
        <v>995335</v>
      </c>
    </row>
    <row r="160" spans="1:8" s="20" customFormat="1" ht="12.75">
      <c r="A160" s="113" t="s">
        <v>173</v>
      </c>
      <c r="B160" s="63" t="s">
        <v>171</v>
      </c>
      <c r="C160" s="102"/>
      <c r="D160" s="103"/>
      <c r="E160" s="104"/>
      <c r="F160" s="102"/>
      <c r="G160" s="103"/>
      <c r="H160" s="104"/>
    </row>
    <row r="161" spans="1:8" s="20" customFormat="1" ht="12.75">
      <c r="A161" s="113" t="s">
        <v>174</v>
      </c>
      <c r="B161" s="63" t="s">
        <v>175</v>
      </c>
      <c r="C161" s="102"/>
      <c r="D161" s="103"/>
      <c r="E161" s="104"/>
      <c r="F161" s="102"/>
      <c r="G161" s="103"/>
      <c r="H161" s="104"/>
    </row>
    <row r="162" spans="1:8" s="20" customFormat="1" ht="25.5">
      <c r="A162" s="113" t="s">
        <v>25</v>
      </c>
      <c r="B162" s="63" t="s">
        <v>26</v>
      </c>
      <c r="C162" s="102"/>
      <c r="D162" s="103"/>
      <c r="E162" s="104"/>
      <c r="F162" s="102"/>
      <c r="G162" s="103"/>
      <c r="H162" s="104"/>
    </row>
    <row r="163" spans="1:8" s="20" customFormat="1" ht="12.75">
      <c r="A163" s="113" t="s">
        <v>176</v>
      </c>
      <c r="B163" s="63" t="s">
        <v>171</v>
      </c>
      <c r="C163" s="102"/>
      <c r="D163" s="103"/>
      <c r="E163" s="104"/>
      <c r="F163" s="102"/>
      <c r="G163" s="103"/>
      <c r="H163" s="104"/>
    </row>
    <row r="164" spans="1:8" s="20" customFormat="1" ht="12.75">
      <c r="A164" s="113" t="s">
        <v>177</v>
      </c>
      <c r="B164" s="63" t="s">
        <v>175</v>
      </c>
      <c r="C164" s="102"/>
      <c r="D164" s="103"/>
      <c r="E164" s="104"/>
      <c r="F164" s="102"/>
      <c r="G164" s="103"/>
      <c r="H164" s="104"/>
    </row>
    <row r="165" spans="1:8" s="20" customFormat="1" ht="25.5">
      <c r="A165" s="113" t="s">
        <v>27</v>
      </c>
      <c r="B165" s="63" t="s">
        <v>28</v>
      </c>
      <c r="C165" s="102"/>
      <c r="D165" s="103"/>
      <c r="E165" s="104"/>
      <c r="F165" s="102"/>
      <c r="G165" s="103"/>
      <c r="H165" s="104"/>
    </row>
    <row r="166" spans="1:8" s="20" customFormat="1" ht="12.75">
      <c r="A166" s="113" t="s">
        <v>29</v>
      </c>
      <c r="B166" s="63" t="s">
        <v>30</v>
      </c>
      <c r="C166" s="102">
        <v>0</v>
      </c>
      <c r="D166" s="103">
        <v>0</v>
      </c>
      <c r="E166" s="104">
        <v>5850</v>
      </c>
      <c r="F166" s="102">
        <v>0</v>
      </c>
      <c r="G166" s="103">
        <v>371</v>
      </c>
      <c r="H166" s="104">
        <v>0</v>
      </c>
    </row>
    <row r="167" spans="1:8" s="20" customFormat="1" ht="25.5">
      <c r="A167" s="113" t="s">
        <v>31</v>
      </c>
      <c r="B167" s="63" t="s">
        <v>32</v>
      </c>
      <c r="C167" s="102"/>
      <c r="D167" s="103"/>
      <c r="E167" s="104"/>
      <c r="F167" s="102"/>
      <c r="G167" s="103"/>
      <c r="H167" s="104"/>
    </row>
    <row r="168" spans="1:8" s="20" customFormat="1" ht="12.75">
      <c r="A168" s="113" t="s">
        <v>33</v>
      </c>
      <c r="B168" s="63" t="s">
        <v>34</v>
      </c>
      <c r="C168" s="102"/>
      <c r="D168" s="103">
        <v>0</v>
      </c>
      <c r="E168" s="104"/>
      <c r="F168" s="102"/>
      <c r="G168" s="103">
        <v>0</v>
      </c>
      <c r="H168" s="104"/>
    </row>
    <row r="169" spans="1:8" s="20" customFormat="1" ht="13.5" thickBot="1">
      <c r="A169" s="113"/>
      <c r="B169" s="63" t="s">
        <v>64</v>
      </c>
      <c r="C169" s="102"/>
      <c r="D169" s="103"/>
      <c r="E169" s="104"/>
      <c r="F169" s="102"/>
      <c r="G169" s="103"/>
      <c r="H169" s="104"/>
    </row>
    <row r="170" spans="1:8" s="20" customFormat="1" ht="25.5">
      <c r="A170" s="86" t="s">
        <v>151</v>
      </c>
      <c r="B170" s="87" t="s">
        <v>36</v>
      </c>
      <c r="C170" s="89">
        <f>C136+C144-C148-C151-C156-C159+C166-C168</f>
        <v>225970</v>
      </c>
      <c r="D170" s="89">
        <f>D136+D144-D148-D151-D156-D159+D166-D168</f>
        <v>271542</v>
      </c>
      <c r="E170" s="89">
        <f>E136+E144-E148-E151-E156-E159+E166-E168</f>
        <v>493606.5</v>
      </c>
      <c r="F170" s="89">
        <v>357827.31000000006</v>
      </c>
      <c r="G170" s="89">
        <v>385662.8400000001</v>
      </c>
      <c r="H170" s="89">
        <v>565877</v>
      </c>
    </row>
    <row r="171" spans="1:8" s="20" customFormat="1" ht="12.75">
      <c r="A171" s="113" t="s">
        <v>35</v>
      </c>
      <c r="B171" s="63" t="s">
        <v>38</v>
      </c>
      <c r="C171" s="102"/>
      <c r="D171" s="103"/>
      <c r="E171" s="104"/>
      <c r="F171" s="102"/>
      <c r="G171" s="103"/>
      <c r="H171" s="104"/>
    </row>
    <row r="172" spans="1:8" s="20" customFormat="1" ht="13.5" thickBot="1">
      <c r="A172" s="113" t="s">
        <v>37</v>
      </c>
      <c r="B172" s="63" t="s">
        <v>40</v>
      </c>
      <c r="C172" s="102"/>
      <c r="D172" s="103"/>
      <c r="E172" s="104"/>
      <c r="F172" s="102"/>
      <c r="G172" s="103"/>
      <c r="H172" s="104"/>
    </row>
    <row r="173" spans="1:8" s="20" customFormat="1" ht="12.75">
      <c r="A173" s="86" t="s">
        <v>39</v>
      </c>
      <c r="B173" s="87" t="s">
        <v>42</v>
      </c>
      <c r="C173" s="88">
        <f>C170</f>
        <v>225970</v>
      </c>
      <c r="D173" s="89">
        <f>D170</f>
        <v>271542</v>
      </c>
      <c r="E173" s="90">
        <f>E170+F171-F172</f>
        <v>493606.5</v>
      </c>
      <c r="F173" s="88">
        <v>357827.31000000006</v>
      </c>
      <c r="G173" s="89">
        <v>385662.8400000001</v>
      </c>
      <c r="H173" s="90">
        <v>565877</v>
      </c>
    </row>
    <row r="174" spans="1:8" s="20" customFormat="1" ht="12.75">
      <c r="A174" s="113" t="s">
        <v>41</v>
      </c>
      <c r="B174" s="63" t="s">
        <v>158</v>
      </c>
      <c r="C174" s="102">
        <v>0</v>
      </c>
      <c r="D174" s="103">
        <v>0</v>
      </c>
      <c r="E174" s="104">
        <v>350</v>
      </c>
      <c r="F174" s="102">
        <v>0</v>
      </c>
      <c r="G174" s="103">
        <v>0</v>
      </c>
      <c r="H174" s="104">
        <v>120249</v>
      </c>
    </row>
    <row r="175" spans="1:8" s="20" customFormat="1" ht="12.75">
      <c r="A175" s="117"/>
      <c r="B175" s="63" t="s">
        <v>64</v>
      </c>
      <c r="C175" s="146"/>
      <c r="D175" s="147"/>
      <c r="E175" s="148"/>
      <c r="F175" s="146"/>
      <c r="G175" s="147"/>
      <c r="H175" s="148"/>
    </row>
    <row r="176" spans="1:8" s="20" customFormat="1" ht="13.5" thickBot="1">
      <c r="A176" s="117" t="s">
        <v>43</v>
      </c>
      <c r="B176" s="118" t="s">
        <v>45</v>
      </c>
      <c r="C176" s="146"/>
      <c r="D176" s="147"/>
      <c r="E176" s="148"/>
      <c r="F176" s="146"/>
      <c r="G176" s="147"/>
      <c r="H176" s="148"/>
    </row>
    <row r="177" spans="1:8" s="20" customFormat="1" ht="12.75">
      <c r="A177" s="119" t="s">
        <v>44</v>
      </c>
      <c r="B177" s="120" t="s">
        <v>159</v>
      </c>
      <c r="C177" s="149">
        <f>C173-C174</f>
        <v>225970</v>
      </c>
      <c r="D177" s="150">
        <f>D173-D174</f>
        <v>271542</v>
      </c>
      <c r="E177" s="151">
        <f>E173-E174</f>
        <v>493256.5</v>
      </c>
      <c r="F177" s="149">
        <v>357827.31000000006</v>
      </c>
      <c r="G177" s="150">
        <v>385662.8400000001</v>
      </c>
      <c r="H177" s="151">
        <v>445628</v>
      </c>
    </row>
    <row r="178" spans="1:8" s="2" customFormat="1" ht="15">
      <c r="A178" s="11"/>
      <c r="B178" s="12"/>
      <c r="C178" s="11"/>
      <c r="D178" s="11"/>
      <c r="E178" s="11"/>
      <c r="F178" s="11"/>
      <c r="G178" s="11"/>
      <c r="H178" s="11"/>
    </row>
    <row r="179" ht="15.75">
      <c r="A179" s="13" t="s">
        <v>5</v>
      </c>
    </row>
    <row r="180" ht="15.75">
      <c r="A180" s="13" t="s">
        <v>46</v>
      </c>
    </row>
    <row r="181" spans="1:8" s="9" customFormat="1" ht="22.5" customHeight="1">
      <c r="A181" s="8"/>
      <c r="B181" s="218" t="s">
        <v>179</v>
      </c>
      <c r="C181" s="218"/>
      <c r="D181" s="218"/>
      <c r="E181" s="218"/>
      <c r="F181" s="218"/>
      <c r="G181" s="218"/>
      <c r="H181" s="218"/>
    </row>
    <row r="182" spans="1:8" s="9" customFormat="1" ht="22.5" customHeight="1">
      <c r="A182" s="8"/>
      <c r="B182" s="10"/>
      <c r="C182" s="10"/>
      <c r="D182" s="10"/>
      <c r="E182" s="10"/>
      <c r="F182" s="10"/>
      <c r="G182" s="10"/>
      <c r="H182" s="10"/>
    </row>
    <row r="183" spans="1:8" s="20" customFormat="1" ht="12.75">
      <c r="A183" s="217" t="s">
        <v>47</v>
      </c>
      <c r="B183" s="217" t="s">
        <v>157</v>
      </c>
      <c r="C183" s="101" t="s">
        <v>3</v>
      </c>
      <c r="D183" s="101"/>
      <c r="E183" s="101"/>
      <c r="F183" s="101" t="s">
        <v>4</v>
      </c>
      <c r="G183" s="101"/>
      <c r="H183" s="123"/>
    </row>
    <row r="184" spans="1:8" s="20" customFormat="1" ht="43.5">
      <c r="A184" s="217"/>
      <c r="B184" s="217"/>
      <c r="C184" s="21" t="s">
        <v>0</v>
      </c>
      <c r="D184" s="21" t="s">
        <v>1</v>
      </c>
      <c r="E184" s="21" t="s">
        <v>2</v>
      </c>
      <c r="F184" s="21" t="s">
        <v>0</v>
      </c>
      <c r="G184" s="21" t="s">
        <v>1</v>
      </c>
      <c r="H184" s="122" t="s">
        <v>2</v>
      </c>
    </row>
    <row r="185" spans="1:8" s="20" customFormat="1" ht="12.75">
      <c r="A185" s="105" t="s">
        <v>6</v>
      </c>
      <c r="B185" s="106" t="s">
        <v>180</v>
      </c>
      <c r="C185" s="107"/>
      <c r="D185" s="108"/>
      <c r="E185" s="109"/>
      <c r="F185" s="107"/>
      <c r="G185" s="108"/>
      <c r="H185" s="124"/>
    </row>
    <row r="186" spans="1:8" s="20" customFormat="1" ht="12.75">
      <c r="A186" s="113" t="s">
        <v>8</v>
      </c>
      <c r="B186" s="63" t="s">
        <v>181</v>
      </c>
      <c r="C186" s="110"/>
      <c r="D186" s="111"/>
      <c r="E186" s="112"/>
      <c r="F186" s="110"/>
      <c r="G186" s="111"/>
      <c r="H186" s="125"/>
    </row>
    <row r="187" spans="1:8" s="20" customFormat="1" ht="12.75">
      <c r="A187" s="113" t="s">
        <v>9</v>
      </c>
      <c r="B187" s="63" t="s">
        <v>182</v>
      </c>
      <c r="C187" s="110"/>
      <c r="D187" s="111"/>
      <c r="E187" s="112"/>
      <c r="F187" s="110"/>
      <c r="G187" s="111"/>
      <c r="H187" s="125"/>
    </row>
    <row r="188" spans="1:8" s="20" customFormat="1" ht="12.75">
      <c r="A188" s="113" t="s">
        <v>11</v>
      </c>
      <c r="B188" s="63" t="s">
        <v>183</v>
      </c>
      <c r="C188" s="110"/>
      <c r="D188" s="111"/>
      <c r="E188" s="112"/>
      <c r="F188" s="110"/>
      <c r="G188" s="111"/>
      <c r="H188" s="125"/>
    </row>
    <row r="189" spans="1:8" s="20" customFormat="1" ht="12.75">
      <c r="A189" s="113" t="s">
        <v>12</v>
      </c>
      <c r="B189" s="63" t="s">
        <v>184</v>
      </c>
      <c r="C189" s="110"/>
      <c r="D189" s="111"/>
      <c r="E189" s="112"/>
      <c r="F189" s="110"/>
      <c r="G189" s="111"/>
      <c r="H189" s="125"/>
    </row>
    <row r="190" spans="1:8" s="20" customFormat="1" ht="25.5">
      <c r="A190" s="113" t="s">
        <v>14</v>
      </c>
      <c r="B190" s="63" t="s">
        <v>185</v>
      </c>
      <c r="C190" s="110"/>
      <c r="D190" s="111"/>
      <c r="E190" s="112"/>
      <c r="F190" s="110"/>
      <c r="G190" s="111"/>
      <c r="H190" s="125"/>
    </row>
  </sheetData>
  <sheetProtection/>
  <mergeCells count="8">
    <mergeCell ref="A183:A184"/>
    <mergeCell ref="B183:B184"/>
    <mergeCell ref="B181:H181"/>
    <mergeCell ref="A5:A6"/>
    <mergeCell ref="B5:B6"/>
    <mergeCell ref="A134:A135"/>
    <mergeCell ref="B134:B135"/>
    <mergeCell ref="A131:B131"/>
  </mergeCells>
  <printOptions/>
  <pageMargins left="0.7874015748031497" right="0.35433070866141736" top="0.4330708661417323" bottom="0.31496062992125984" header="0.31496062992125984" footer="0.2755905511811024"/>
  <pageSetup horizontalDpi="600" verticalDpi="600" orientation="portrait" paperSize="9" scale="85" r:id="rId1"/>
  <rowBreaks count="3" manualBreakCount="3">
    <brk id="52" max="7" man="1"/>
    <brk id="129" max="255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Anrijs</dc:creator>
  <cp:keywords/>
  <dc:description/>
  <cp:lastModifiedBy>Baiba Holma</cp:lastModifiedBy>
  <cp:lastPrinted>2020-04-30T11:46:29Z</cp:lastPrinted>
  <dcterms:created xsi:type="dcterms:W3CDTF">2011-01-24T19:50:56Z</dcterms:created>
  <dcterms:modified xsi:type="dcterms:W3CDTF">2021-07-14T14:16:33Z</dcterms:modified>
  <cp:category/>
  <cp:version/>
  <cp:contentType/>
  <cp:contentStatus/>
</cp:coreProperties>
</file>