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ija\Desktop\"/>
    </mc:Choice>
  </mc:AlternateContent>
  <bookViews>
    <workbookView xWindow="-120" yWindow="-120" windowWidth="29040" windowHeight="15840"/>
  </bookViews>
  <sheets>
    <sheet name="FORMA NR.1" sheetId="2" r:id="rId1"/>
    <sheet name="FORMAS NR.1 aizpild_kārtība" sheetId="4" r:id="rId2"/>
    <sheet name="FORMA NR.2" sheetId="5"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0" i="2" l="1"/>
  <c r="F50" i="2"/>
  <c r="H50" i="2"/>
  <c r="I103" i="2" l="1"/>
  <c r="I27" i="2" l="1"/>
  <c r="H27" i="2"/>
  <c r="G27" i="2"/>
  <c r="F27" i="2"/>
  <c r="G17" i="2" l="1"/>
  <c r="H17" i="2"/>
  <c r="I17" i="2"/>
  <c r="G96" i="2"/>
  <c r="H96" i="2"/>
  <c r="I96" i="2"/>
  <c r="F17" i="2" l="1"/>
  <c r="F39" i="2"/>
  <c r="F96" i="2" l="1"/>
  <c r="G20" i="2" l="1"/>
  <c r="H20" i="2"/>
  <c r="I20" i="2"/>
  <c r="I25" i="2" s="1"/>
  <c r="F20" i="2"/>
  <c r="I11" i="2"/>
  <c r="I7" i="2"/>
  <c r="I75" i="2" l="1"/>
  <c r="F25" i="2"/>
  <c r="I30" i="2"/>
  <c r="G74" i="2"/>
  <c r="H74" i="2"/>
  <c r="F74" i="2"/>
  <c r="F30" i="2" l="1"/>
  <c r="F28" i="2"/>
  <c r="I28" i="2"/>
  <c r="I31" i="2" s="1"/>
  <c r="F83" i="2"/>
  <c r="F72" i="2"/>
  <c r="F68" i="2"/>
  <c r="F11" i="2"/>
  <c r="F7" i="2"/>
  <c r="I98" i="2" l="1"/>
  <c r="F75" i="2"/>
  <c r="H53" i="2"/>
  <c r="H45" i="2"/>
  <c r="H72" i="2"/>
  <c r="H68" i="2"/>
  <c r="H75" i="2" l="1"/>
  <c r="I99" i="2"/>
  <c r="H55" i="2"/>
  <c r="G11" i="2"/>
  <c r="H11" i="2"/>
  <c r="G53" i="2"/>
  <c r="F53" i="2"/>
  <c r="G45" i="2"/>
  <c r="F45" i="2"/>
  <c r="F55" i="2" l="1"/>
  <c r="G55" i="2"/>
  <c r="G25" i="2"/>
  <c r="G83" i="2"/>
  <c r="G79" i="2"/>
  <c r="G72" i="2"/>
  <c r="G68" i="2"/>
  <c r="G63" i="2"/>
  <c r="H63" i="2"/>
  <c r="G59" i="2"/>
  <c r="H59" i="2"/>
  <c r="G39" i="2"/>
  <c r="G35" i="2"/>
  <c r="G7" i="2"/>
  <c r="H7" i="2"/>
  <c r="F79" i="2"/>
  <c r="F63" i="2"/>
  <c r="F59" i="2"/>
  <c r="F35" i="2"/>
  <c r="G75" i="2" l="1"/>
  <c r="F64" i="2"/>
  <c r="H28" i="2"/>
  <c r="H30" i="2"/>
  <c r="F41" i="2"/>
  <c r="G41" i="2"/>
  <c r="H25" i="2"/>
  <c r="G64" i="2"/>
  <c r="G84" i="2"/>
  <c r="H64" i="2"/>
  <c r="G30" i="2"/>
  <c r="F84" i="2"/>
  <c r="H31" i="2" l="1"/>
  <c r="H98" i="2" s="1"/>
  <c r="H99" i="2" s="1"/>
  <c r="H103" i="2" s="1"/>
  <c r="G28" i="2"/>
  <c r="G31" i="2" s="1"/>
  <c r="F31" i="2" l="1"/>
  <c r="G98" i="2" l="1"/>
  <c r="G99" i="2" s="1"/>
  <c r="G103" i="2" s="1"/>
  <c r="F98" i="2"/>
  <c r="F99" i="2" l="1"/>
  <c r="F103" i="2" s="1"/>
</calcChain>
</file>

<file path=xl/sharedStrings.xml><?xml version="1.0" encoding="utf-8"?>
<sst xmlns="http://schemas.openxmlformats.org/spreadsheetml/2006/main" count="336" uniqueCount="231">
  <si>
    <t>Pakalpojums</t>
  </si>
  <si>
    <t>Raksturlielums vai izmaksu pozīcija</t>
  </si>
  <si>
    <t>1.k.</t>
  </si>
  <si>
    <t>2.k.</t>
  </si>
  <si>
    <t>3.k.</t>
  </si>
  <si>
    <t>Sētnieku skaits, PSE</t>
  </si>
  <si>
    <t>Sniega tīrīšanas biežums ziemas sezonā</t>
  </si>
  <si>
    <t>Dispečeru telpas platība, m2</t>
  </si>
  <si>
    <t>Viena dispečera atalgojums, mēnesī</t>
  </si>
  <si>
    <t>Viena kasiera atalgojums, mēnesī</t>
  </si>
  <si>
    <t>Apkopēju skaits, PSE</t>
  </si>
  <si>
    <t>Viena apkopēja atalgojums, mēnesī</t>
  </si>
  <si>
    <t>Uzgaidāmās telpas</t>
  </si>
  <si>
    <t>Nelaimes gadījumu un veselības apdrošināšana, gadā</t>
  </si>
  <si>
    <t>Administrācijas darbībai nepieciešamo pamatlīdzekļu nolietojums, gadā</t>
  </si>
  <si>
    <t>Sakaru pakalpojumu izmaksas, gadā</t>
  </si>
  <si>
    <t>Kancelejas preces, gadā</t>
  </si>
  <si>
    <t>Administrācijas telpu uzturēšanas izmaksas, gadā</t>
  </si>
  <si>
    <t>Juridiskie pakalpojumi, gadā</t>
  </si>
  <si>
    <t>Apsardzes izmaksas, gadā</t>
  </si>
  <si>
    <t>Dispečeru skaits, PSE</t>
  </si>
  <si>
    <t>Viena sētnieka VSAOI, mēnesī</t>
  </si>
  <si>
    <t>Viena dispečera VSAOI, mēnesī</t>
  </si>
  <si>
    <t>Telpu uzturēšanas maksa mēnesī, eur/m2</t>
  </si>
  <si>
    <t>Viena apkopēja VSAOI, mēnesī</t>
  </si>
  <si>
    <t>Uzgaidāmās telpas platība, m2</t>
  </si>
  <si>
    <t>Darbinieku skaits, PSE</t>
  </si>
  <si>
    <t>Viena darbinieka atalgojums, mēnesī</t>
  </si>
  <si>
    <t>Viena darbinieka VSAOI, mēnesī</t>
  </si>
  <si>
    <t>Bagāžas uzglabāšanas telpu platība, m2</t>
  </si>
  <si>
    <t>Autoostu kategorija</t>
  </si>
  <si>
    <t>Kasieru skaits, PSE</t>
  </si>
  <si>
    <t>Viena kasiera VSAOI, mēnesī</t>
  </si>
  <si>
    <t>Kases aparātu un maksājumu terminālu izmaksas gadā 1 kasei</t>
  </si>
  <si>
    <t>Administrācijas un pārējo izmaksu attiecināmā daļa par valsts kompensējamiem autoostu pakalpojumiem</t>
  </si>
  <si>
    <t>Administrācijas darbinieku skaits</t>
  </si>
  <si>
    <t>Atalgojums administrācijas darbiniekiem, gadā</t>
  </si>
  <si>
    <t>Teritorijas braucamās daļas garums, m</t>
  </si>
  <si>
    <t>Teritorijas braucamās daļas platība, m2</t>
  </si>
  <si>
    <t>Teritorijas braucamās daļas uzturēšana (tīrīšana) un remonti eur/m2</t>
  </si>
  <si>
    <t>Telpu izmaksas mēnesī, eur/m2</t>
  </si>
  <si>
    <t>Pozīcija</t>
  </si>
  <si>
    <t>Apraksts</t>
  </si>
  <si>
    <t>Viena sētnieka atalgojums, mēnesī</t>
  </si>
  <si>
    <t>Viena darbinieka atalgojums mēnesī</t>
  </si>
  <si>
    <t>Viena darbinieka VSAOI mēnesī</t>
  </si>
  <si>
    <t xml:space="preserve">Noteiktā darbinieka bruto alalgojums mēnesī. Ar atalgojumu saprot darba samaksu (amatalga, piemaksas, prēmijas utt.), izņemot VSAOI. </t>
  </si>
  <si>
    <t>Darbinieka atalgojumam piemērojamās valsts sociālās apdrošināšanas obligātās iemaksas (VSAOI)</t>
  </si>
  <si>
    <t xml:space="preserve">Atalgojums administrācijas darbiniekiem gadā </t>
  </si>
  <si>
    <t xml:space="preserve">VSAOI administrācijas darbiniekiem gadā </t>
  </si>
  <si>
    <t>Izmaksas par dažāda veida juridiskajiem pakalpojumiem (konsultācijas, dokumentu sagatavošana u.tml.)</t>
  </si>
  <si>
    <t>Gadījumos, ja pienākumus veic ārpakalpojumā nolīgti darbinieki, pie kopējām atalgojuma izmaksām - "Atalgojuma izmaksas, gadā" - norāda maksu gadā par ārpakalpojumu, kurš nodrošina līdzvērtīgu darbu kā savi darbinieki.</t>
  </si>
  <si>
    <t>Telpas platība, m2</t>
  </si>
  <si>
    <t>Notiektā pakalpojumā izmantotā telpas platība, kvadrātmetros</t>
  </si>
  <si>
    <t>Bagāžas glabāšanas organizēšana</t>
  </si>
  <si>
    <t>Kases aparātu, maksājumu terminālu un citu maksājumu reģistrēšanas ierīču materiālu, apkopes un programmēšanas izmaksas gadā</t>
  </si>
  <si>
    <t>Braucamās daļas remontējamā platība gadā (bedrīšu lāpīšana u.c.) (maksimāli pieļaujamā), procentos</t>
  </si>
  <si>
    <t>Tualetes platība, m2</t>
  </si>
  <si>
    <t>Sniega tīrīšana eur/ m2</t>
  </si>
  <si>
    <t>Maksa par zemes nomu mēnesī vai nekustamā īpašuma nodoklis, eur/ m2</t>
  </si>
  <si>
    <t>Administratīvie izdevumi</t>
  </si>
  <si>
    <t>Telpu nomas maksa vai telpu amortizācija, nekustamā īpašuma nodoklis, remonta izdevumi</t>
  </si>
  <si>
    <t>IZMAKSAS</t>
  </si>
  <si>
    <t>Rinda</t>
  </si>
  <si>
    <t>Informatīvo materiālu izmaksas vai informatīvo ierīču uzturēšana un amortizācija, gadā</t>
  </si>
  <si>
    <t>Autobusu kustības organizēšana</t>
  </si>
  <si>
    <t xml:space="preserve">Autobusu plūsmas automatizētas organizēšanas izmaksas </t>
  </si>
  <si>
    <t>Izmaksas par datu bāzes administrēšanu un uzturēšanu, gadā</t>
  </si>
  <si>
    <t>Strādājošo kasu skaits</t>
  </si>
  <si>
    <t>Strādājošu kasu skaits</t>
  </si>
  <si>
    <t>Platformu un nojumju uzturēšanas un remonta izmaksas vai amortizācija, gadā eur/m2</t>
  </si>
  <si>
    <t>Platformu un nojumju uzturēšanas un remonta izmaksas vai amortizācija, eur/ m2</t>
  </si>
  <si>
    <t>Platformu platība kvadrātmetros. Ja nav speciāli izbūvēta platforma jeb perons, tad norāda paredzamo platību kvadrātmetros pasažieru iekāpšanai vai izkāpšanai</t>
  </si>
  <si>
    <t>Ja autoostā autobusu plūsmas organizēšana tiek organizēta izmantojot automatizētas tehnoloģijas vai citas ierīces, tad norāda uzturēšanas un amortizācijas izmaksas gadā</t>
  </si>
  <si>
    <t>Izmaksas par biļešu pārdošanas sistēmas izmantošanu, piemēram, par Baltic line sistēmas izmantošanu</t>
  </si>
  <si>
    <t>Atalgojuma izmaksas (sētnieki), gadā ((2.rinda+3.rinda) x 1.rinda x 12 mēneši)</t>
  </si>
  <si>
    <t>Atalgojuma izmaksas (informatīvo materiālu sagatavošanai), gadā ((6.rinda+7.rinda) x 5.rinda x 12 mēneši)</t>
  </si>
  <si>
    <t xml:space="preserve">Autobusu plūsmas automatizētas organizēšanas izmaksas, gadā </t>
  </si>
  <si>
    <t>Teritorijas braucamās daļas garums, metros</t>
  </si>
  <si>
    <t>Teritorijas braucamās daļas platums, metros</t>
  </si>
  <si>
    <t>Teritorijas braucamās daļas platums, m</t>
  </si>
  <si>
    <t>Pārskata rindas numurs</t>
  </si>
  <si>
    <t>Iespēja apmeklēt labiekārtotu tualeti un vietu bērna aprūpei</t>
  </si>
  <si>
    <t xml:space="preserve">Ja autoostas teritorija, kurā atrodas ceļi un platformas tiek nomāta, tad norāda zemes nomas maksu, vai nekustamā īpašuma nodokļa izmaksas, ja autoostas teritorija ir īpašumā. </t>
  </si>
  <si>
    <t>Teritorijas apsardzes un videonovērošanas izmaksas eur/m2</t>
  </si>
  <si>
    <t xml:space="preserve">Teritorijas apsardzei un videonovērošanas nepieciešamās izmaksas. Pēc nepieciešamības paredz izmaksas par tehnisko apsardzi un fizisko apsardzi </t>
  </si>
  <si>
    <t>4.k.</t>
  </si>
  <si>
    <t>Plānotais reisu skaits gadā</t>
  </si>
  <si>
    <t>Maksa par autoostas sniedzamo pakalpojumu izmantošanu vienam reisam</t>
  </si>
  <si>
    <t>Peļņas normas likme</t>
  </si>
  <si>
    <t>Platformu skaits iekāpšanai</t>
  </si>
  <si>
    <t>Platformu skaits izkāpšanai</t>
  </si>
  <si>
    <t>Braucamās daļas remontējamā platība gadā (bedrīšu lāpīšana u.c.) procentos</t>
  </si>
  <si>
    <t>Platformu skaits reģionālās nozīmes maršrutu pasažieru iekāpšanai.</t>
  </si>
  <si>
    <t>Platformu skaits reģionālās nozīmes maršrutu pasažieru izkāpšanai.</t>
  </si>
  <si>
    <t>Braucamās daļas remontējamā platība gadā. Procentuālo remontējamo daļu aprēķina no kopējās braucamās daļas teritorijas</t>
  </si>
  <si>
    <t>Autoostā strādājošo kasu skaits. Ar kasi saprot biļešu tirdzniecības vietu, tostarp - biļešu tirdzniecības automātu</t>
  </si>
  <si>
    <t>Pārskats autoostu pakalpojumu maksas noteikšanai reģionālās nozīmes maršrutu vajadzībām</t>
  </si>
  <si>
    <t xml:space="preserve">Izmaksu noteikšanai piemērotās proporcijas %tos </t>
  </si>
  <si>
    <t>Iesaistīto darbinieku laika patēriņš pilnslodzes ekvivalentā (PSE), t.i., viens darbinieks, kas strādā pilnu slodzi, ir vienāds ar 1 PSE</t>
  </si>
  <si>
    <t>Pārskats autoostu pakalpojumu maksas noteikšanai reģionālās nozīmes maršrutu vajadzībām aizpildīšanas kārtība un piemērojamie sadales kritēriji</t>
  </si>
  <si>
    <t>Piezīmes un sadales metodikas kritēriji</t>
  </si>
  <si>
    <t>Izmaksas nosaka un sadala proporcionāli plānoto reisu skaitam</t>
  </si>
  <si>
    <t xml:space="preserve">Vienas platformas platība, m2 </t>
  </si>
  <si>
    <t>Ja bez biļešu pārdošanas reģionālās nozīmes pārvadājumu vajadzībām, tiek apkalpoti arī citi saimnieciskās darbības veidi, izmaksas sadala proporcionāli biļešu kasēs plānoto pārdoto biļešu skaitam</t>
  </si>
  <si>
    <t>Administrācijas izmaksas lielumu, kas attiecināms uz autoostas sniedzamiem pakalpojumiem reģionālās nozīmes maršrutos, aprēķināms proporcionāli  saimnieciskās darbības veidos radītajiem izdevumiem</t>
  </si>
  <si>
    <t>Teritorijas braucamo daļu nosaka un sadala proporcionāli plānoto reisu skaitam. Ja teritorija tiek izmantota arī citas saimnieciskās darbības nodrošināšanai (piemēram, neregulārajiem pārvadājumiem, stāvvietas u.c.), tad teritorijas plānā  pirms izmaksu sadales precīzi tiek nodalīta teritoriālā daļa kvadrātmetros, kas tiek izmantota reģionālās nozīmes pārvadājumu vajadzībām.</t>
  </si>
  <si>
    <t>Reģionālās nozīmes pārvadājumos plānotais reisu skaits gadā</t>
  </si>
  <si>
    <t>Vienas platformas platība, m2</t>
  </si>
  <si>
    <t>Platformu un nojumju uzturēšanas un remonta izmaksas vai amortizācija, gadā (10.rinda +11.rinda)x 12.rinda x 13.rinda)</t>
  </si>
  <si>
    <t>Teritorijas braucamās daļas platība, m2 (15.rinda x 16.rinda)</t>
  </si>
  <si>
    <t>Teritorijas braucamās daļas uzturēšanas un remontu izmaksas, gadā ((17.rinda x  18.rinda x 19.rinda) + (17.rinda x 21.rinda) x 20.rinda)</t>
  </si>
  <si>
    <t>Braucamās daļas un platformu kopējā platība m2 ((10.rinda + 11.rinda) x 12.rinda + 17.rinda)</t>
  </si>
  <si>
    <t>Zemes nomas maksa vai nekustamā īpašuma izdevumi, gadā ((23.rinda x 24.rinda) x 12 mēneši)</t>
  </si>
  <si>
    <t>Teritorijas apsardzes un videonovērošanas izmaksas, gadā ((24.rinda x 26.rinda) x 12 mēneši)</t>
  </si>
  <si>
    <t>Tiešās izmaksas kopā, gadā (4.rinda + 8.rinda + 9.rinda + 14.rinda + 22.rinda + 25.rinda + 27.rinda)</t>
  </si>
  <si>
    <t>Atalgojuma izmaksas (dispečeri), gadā ((30.rinda+31.rinda) x 29.rinda x 12 mēneši)</t>
  </si>
  <si>
    <t>Telpu izmaksas, gadā ((34.rinda+35.rinda) x 33.rinda x 12 mēneši)</t>
  </si>
  <si>
    <t>Tiešās izmaksas kopā, gadā (32.rinda + 36.rinda + 37.rinda)</t>
  </si>
  <si>
    <t>Atalgojuma izmaksas (kasieri), gadā ((40.rinda+41.rinda) x 39.rinda x 12 mēneši)</t>
  </si>
  <si>
    <t>Kases aparātu un maksājumu termināla izmaksas gadā ((48.rinda x 43.rinda) + 49.rinda)</t>
  </si>
  <si>
    <t>Tiešās izmaksas kopā, gadā (42.rinda + 47.rinda + 50.rinda + 51.rinda)</t>
  </si>
  <si>
    <t>Atalgojuma izmaksas (apkopējiem), gadā ((54.rinda+55.rinda) x 53.rinda x 12 mēneši)</t>
  </si>
  <si>
    <t>Telpu izmaksas, gadā ((58.rinda+59.rinda) x 57.rinda x 12 mēneši)</t>
  </si>
  <si>
    <t>Tiešās izmaksas kopā, gadā (56.rinda + 60.rinda)</t>
  </si>
  <si>
    <t>Atalgojuma izmaksas (apkopēji), gadā ((63.rinda+64.rinda) x 62.rinda x 12 mēneši)</t>
  </si>
  <si>
    <t>Telpu izmaksas, gadā ((67.rinda+68.rinda) x 66.rinda x 12 mēneši)</t>
  </si>
  <si>
    <t>Teritorijas apsardzes un videonovērošanas izmaksas, gadā ((66.rinda x 70.rinda) x 12 mēneši)</t>
  </si>
  <si>
    <t>Atalgojuma izmaksas (darbinieki), gadā ((74.rinda+75.rinda) x 73.rinda x 12 mēneši)</t>
  </si>
  <si>
    <t>Telpu izmaksas, gadā ((78.rinda + 79.rinda) x 77.rinda x 12 mēneši)</t>
  </si>
  <si>
    <t>Tiešās izmaksas kopā, gadā (76.rinda + 80.rinda)</t>
  </si>
  <si>
    <t>Administrācijas un pārējās izmaksas kopā, gadā (83.rinda + 84.rinda + 85.rinda + 86.rinda + 87.rinda + 88.rinda + 89.rinda + 90.rinda + 91.rinda + 92.rinda)</t>
  </si>
  <si>
    <t>Kopējās izmaksas par autoostu sniedzamajiem pakalpojumiem, gadā (28.rinda + 38.rinda + 52.rinda + 61.rinda + 72.rinda + 81.rinda + 95.rinda)</t>
  </si>
  <si>
    <t>Administrācijas un citu izmaksu attiecināmā daļa par autoostu pakalpojumiem ((28.rinda + 38.rinda + 52.rinda + 61.rinda + 72.rinda + 81.rinda) / 94.rinda x 93.rinda)</t>
  </si>
  <si>
    <t>1; 5; 29; 39; 53; 62; 73</t>
  </si>
  <si>
    <t>2; 6; 30; 40; 54; 63; 74</t>
  </si>
  <si>
    <t>3; 7; 31; 41; 55; 64; 75</t>
  </si>
  <si>
    <t>33; 44; 57; 77</t>
  </si>
  <si>
    <t>34; 45; 58; 67; 78</t>
  </si>
  <si>
    <t>35; 46; 59; 68; 79</t>
  </si>
  <si>
    <t>26; 70</t>
  </si>
  <si>
    <t>Izmantojamās telpas platību, kas attiecināma uz reģionālās nozīmes pārvadājumiem, nosaka un sadala proporcionāli plānoto reisu skaitam</t>
  </si>
  <si>
    <t>Ja viena un tā pati platforma tiek izmantota vairākos pārvadājumu veidos, tad platformu platību attiecībā uz reģionālās nozīmes pārvadājumiem nosaka un sadala proporcionāli plānoto reisu skaitam</t>
  </si>
  <si>
    <t>Autoostas īpašnieks vai valdītājs ar rīkojumu nosaka plānoto remontējamo platību gadā, pamatojot to ar aprēķiniem.</t>
  </si>
  <si>
    <t>Ja autoostā ir uzstādīts biļešu tirdzniecības automāts, tad izmaksas par tirdzniecības automātu uzrāda summā, pieskaitot pie pārskata 50. un 51.rindas un piezīmēs norāda atsevišķi kasu skaitu un tirdzniecības automātu skaitu</t>
  </si>
  <si>
    <t>Ar telpu uzturēšanu saistītās izmaksas - komunālie pakalpojumi (elektrība, siltumenerģija; atkritumu izvešana), apsaimniekošanas izmaksas, uzkopšanas izmaksas (uzkopšanas materiālu izmaksas)</t>
  </si>
  <si>
    <t>Uzgaidāmās telpas lielums. Ar uzgaidāmo telpu saprot publisku telpu, kur īslaicīgi var uzturēties pasažieri, kas aprīkota ar sēdvietām, ir nodrošināta apkure, ventilācija vai gaisa kondicionēšana</t>
  </si>
  <si>
    <t>Informatīvo materiālu izmaksas vai informācijas izvietošanai autoostā un uz perona izmantoto informatīvo (elektronisko) tablo uzturēšanas un amortizācijas izmaksas</t>
  </si>
  <si>
    <t>Platformu skaits (tai skaitā ar nojumēm) iekāpšanai</t>
  </si>
  <si>
    <t>Platformas uzturēšanas, atkritumu izvešanas un remonta izmaksas vai amortizācija</t>
  </si>
  <si>
    <t>Ar teritorijas braucamo daļu saprot - autoostas teritorijā esošo braucamo daļu, pa kuru var pārvietoties autotransports, lai apkalpotu pasažierus un veiktu manevrus</t>
  </si>
  <si>
    <t xml:space="preserve">Ar teritorijas braucamo ceļu uzturēšanu (tīrīšanu) un remontiem saistītās izmaksas. </t>
  </si>
  <si>
    <t>Ja kases netiek nodrošinātas, bet ir piedāvāti citi biļešu iegādes veidi,  tad aizpilda pārskata 51.rindu norādot izmaksas, kas rodas biļešu tirdzniecības nodrošināšanai,  un piezīmēs norādot paskaidrojumu par tām.  
Ja bez biļešu pārdošanas reģionālās nozīmes pārvadājumu vajadzībām, tiek apkalpoti arī citi saimnieciskās darbības veidi, izmaksas sadala proporcionāli biļešu kasēs plānoto pārdoto biļešu skaitam</t>
  </si>
  <si>
    <t>Kases aparātu, citu maksājumu reģistrēšanas ierīču un maksājuma termināla materiālu (lentu), apkopes, programmēšanas izmaksas, interneta nodrošinājums un bankas pakalpojumi un komisijas procentu maksājumi par POS termināliem</t>
  </si>
  <si>
    <t>Telpu nomas vai telpu uzturēšanas, tostarp komunālie pakalpojumi (elektrība, siltumenerģija, atkritumu izvešana), apsaimniekošanas izmaksas, uzkopšanas izmaksas (uzkopšanas materiālu izmaksas), kā arī remonta izdevumi</t>
  </si>
  <si>
    <t>Autoostas iepriekšējā pārskata perioda faktiskās izmaksas faktiskajās cenās</t>
  </si>
  <si>
    <t xml:space="preserve">Līdzfinansējums un ieņēmumi </t>
  </si>
  <si>
    <t>Ieņēmumus nosaka un sadala proporcionāli plānoto reisu skaitam</t>
  </si>
  <si>
    <t>Tiešās izmaksas kopā, gadā (65.rinda + 69.rinda + 71.rinda)</t>
  </si>
  <si>
    <t>Līdzfinansējums no pašvaldībām un ieņēmumi, kas gūti no tāda pakalpojuma, kas sniegts, izmantojot autoostas reģionālās nozīmes pārvadājumu vajadzībām paredzēto infrastruktūru un resursus, bet kas nav  saistīts ar autoostas obligāti sniedzamajiem pakalpojumiem. Piemēram, uzgaidāmās telpas teritorijā, kura izmantojama obligāto autoostu pakalpojumu nodrošināšanā, ir izvietots citas juridiskas personas kafijas automāts, par kuru autoosta saņem ieņēmumus par telpas nomu, vai uz platformām, kas nepieciešami obligāti sniedzamo pakalpojumu nodrošināšanai, tiek izvietota citas juridiskas personas reklāmas informācija, par kuru autoosta saņem ieņēmumus</t>
  </si>
  <si>
    <t>Maksa par autoostas sniedzamo pakalpojumu izmantošanu vienam reisam bez pievienotās vērtības nodokļa (96.rinda + (96.rinda x 99.rinda) - 97.rinda / 98.rinda)</t>
  </si>
  <si>
    <t xml:space="preserve">Reģionālās nozīmes pārvadājumos piemērojamā peļņas normas likme </t>
  </si>
  <si>
    <t>Autoostas pakalpojumu sniegšanā iesaistītais personāls (skaits)</t>
  </si>
  <si>
    <t>Autoostas pakalpojumu sniegšanai paredzētā teritorija (m2)</t>
  </si>
  <si>
    <t>t.sk. administrācijas izmaksas</t>
  </si>
  <si>
    <t>Plānotie izdevumi (EUR)</t>
  </si>
  <si>
    <t>Plānotā peļņa (EUR)</t>
  </si>
  <si>
    <t>Plānotā peļņas normas likme (%)</t>
  </si>
  <si>
    <t>Platformas izmantošana</t>
  </si>
  <si>
    <t>9.1.punkts</t>
  </si>
  <si>
    <t>9.3.punkts</t>
  </si>
  <si>
    <t>Informācijas izvietošana un sniegšana</t>
  </si>
  <si>
    <t>9.2.punkts</t>
  </si>
  <si>
    <t>9.4.punkts</t>
  </si>
  <si>
    <t>9.5.punkts</t>
  </si>
  <si>
    <t>9.6.punkts</t>
  </si>
  <si>
    <t>9.7.punkts</t>
  </si>
  <si>
    <t>Braukšanas biļešu tirdzniecība</t>
  </si>
  <si>
    <t>Labiekārtota tualete un bērnu aprūpes vieta</t>
  </si>
  <si>
    <t>Bagāžas uzglabāšana</t>
  </si>
  <si>
    <t xml:space="preserve">t.sk. tiešās izmaksas </t>
  </si>
  <si>
    <t>Pavisam kopā *</t>
  </si>
  <si>
    <t xml:space="preserve"> * ja nav iespējams norādīt informāciju pa katru obligāti sniedzamo pakalpojumu, tad norāda kopējo apjomu</t>
  </si>
  <si>
    <t>Iebraukšanas maksa</t>
  </si>
  <si>
    <t>Maksa par biļešu tirdzniecību</t>
  </si>
  <si>
    <t>autobusu ietilpība … līdz ….</t>
  </si>
  <si>
    <t>Plānotais reisu skaits reģionālās nozīmes pārvadājumos</t>
  </si>
  <si>
    <t>Autoostas maksa 2020.gadā par sniedzamiem pakalpojumiem reģionālās nozīmes pārvadājumos:</t>
  </si>
  <si>
    <t>kolona</t>
  </si>
  <si>
    <t xml:space="preserve">Norāda nodalāmās teritorijas, izmaksu vai citu rādītāju procentos attiecībā uz reģionālās nozīmes pārvadājumiem. </t>
  </si>
  <si>
    <t>Piemēram, kopējais reisu skaits, kas tiek apkalpots autoostā ir 40 000 reisi gadā, no tiem 2 668 starptautiskie reisi un 37 332 reģionālās nozīmes reisi, tad attiecīgā proporcija, kas norādāma - 93,33%.</t>
  </si>
  <si>
    <t xml:space="preserve">Norāda iepriekšējā perioda autoostas faktiskās izmaksas </t>
  </si>
  <si>
    <t>x</t>
  </si>
  <si>
    <t>Platformu izmantošana un informācijas sniegšana</t>
  </si>
  <si>
    <t>Darbinieku (atbildīgs par informācijas izvietošanu, sniegšanu) skaits, PSE</t>
  </si>
  <si>
    <t>Darbinieka (atbildīgs par informācijas izvietošanu, sniegšanu) atalgojums, mēnesī</t>
  </si>
  <si>
    <t>Darbinieka (atbildīgs par informācijas izvietošanu, sniegšanu) VSAOI, mēnesī</t>
  </si>
  <si>
    <t xml:space="preserve">Iespēja iegādāties braukšanas biļeti </t>
  </si>
  <si>
    <t>MK noteikumu Nr.502 9.1. un 9.3.punktā noteiktais pakalpojums</t>
  </si>
  <si>
    <t>MK noteikumu Nr.502
 9.4.punktā noteiktais pakalpojums</t>
  </si>
  <si>
    <t>MK noteikumu Nr.502
 9.5.punktā noteiktais pakalpojums</t>
  </si>
  <si>
    <t>MK noteikumu Nr.502
 9.6.punktā noteiktais pakalpojums</t>
  </si>
  <si>
    <t>MK noteikumu Nr.502
 9.7.punktā noteiktais pakalpojums</t>
  </si>
  <si>
    <t>VSAOI administrācijas darbiniekiem, gadā</t>
  </si>
  <si>
    <t xml:space="preserve">Ministru kabineta 2019.gada 29.oktobra noteikumu Nr.502 "Autoostu noteikumi" noteiktie obligāti sniedzamie pakalpojumi </t>
  </si>
  <si>
    <r>
      <t>Saskaņā ar 2019.gada 29.oktobra Ministru kabineta noteik</t>
    </r>
    <r>
      <rPr>
        <sz val="11"/>
        <rFont val="Times New Roman"/>
        <family val="1"/>
        <charset val="186"/>
      </rPr>
      <t>umu Nr.502  "Auto</t>
    </r>
    <r>
      <rPr>
        <sz val="11"/>
        <color theme="1"/>
        <rFont val="Times New Roman"/>
        <family val="1"/>
        <charset val="186"/>
      </rPr>
      <t xml:space="preserve">ostu noteikumi" Noslēgumu jautājumu 39.punktu autoostu īpašnieks vai valdītājs līdz 2020.gada 31.decembrim nodrošina, lai līgumi par autoostas pakalpojumiem, kas noslēgti ar sabiedriskā transporta pakalpojumu sniedzējiem reģionālās nozīmes maršrutos līdz šo noteikumu spēkā stāšanās dienai, būtu atbilstoši šo noteikumu prasībām. Gadījumā, ja autoostu pakalpojumu cena </t>
    </r>
    <r>
      <rPr>
        <sz val="11"/>
        <rFont val="Times New Roman"/>
        <family val="1"/>
        <charset val="186"/>
      </rPr>
      <t>uz 2020.gadu nav noteikta atbil</t>
    </r>
    <r>
      <rPr>
        <sz val="11"/>
        <color theme="1"/>
        <rFont val="Times New Roman"/>
        <family val="1"/>
        <charset val="186"/>
      </rPr>
      <t>stoši šo noteikumu 12., 13. un 14.punktā noteiktai kārtībā, tad autoostas īpašnieks vai valdītājs informē par autoostas pakalpojumu maksu atbilstoši sekojošai formai.</t>
    </r>
  </si>
  <si>
    <t>Plānotie ieņēmumi no pasažieriem, citām personām, kas nav tiešais autoostu pakalpojumu saņēmējs - sabiedriskā transporta pakalpojumu sniedzējs (EUR)</t>
  </si>
  <si>
    <t>MK noteikumu Nr.502 
9.2.punktā noteiktais pakalpojums</t>
  </si>
  <si>
    <t>Administratīvie izdevumi (kopā uzņēmumā)</t>
  </si>
  <si>
    <t>Uzņēmuma administrācijas darbinieku skaits</t>
  </si>
  <si>
    <t>Izmaksas par nelaimes gadījumu un veselības apdrošināšanu uzņēmuma administrācijas darbiniekiem</t>
  </si>
  <si>
    <t>Izmaksas par nolietojumu</t>
  </si>
  <si>
    <t xml:space="preserve">Izmaksas sakaru nodrošināšanai visiem uzņēmuma administrācijas darbiniekiem </t>
  </si>
  <si>
    <t>Izmaksas par kancelejas precēm uzņēmuma administrācijas vajadzībām</t>
  </si>
  <si>
    <t>Apsardzes izmaksas administrācijas telpām</t>
  </si>
  <si>
    <t>Pārējās uzņēmuma administrācijas izmaksas</t>
  </si>
  <si>
    <t>Administrācijas izmaksas, kas attiecinātas par reģionālās nozīmes pārvadājumos piemērotajiem pakalpojumiem</t>
  </si>
  <si>
    <t>Plānotie uzņēmuma izdevumi kopā, gadā</t>
  </si>
  <si>
    <t>Kopējās uzņēmuma administrācijas darbinieku izmaksas darba samaksai gadā, izņemot VSAOI</t>
  </si>
  <si>
    <t>Kopējās izmaksas administrācijas darbiniekiem par valsts sociālās apdrošināšanas obligātās iemaksu veikšanu (VSAOI)</t>
  </si>
  <si>
    <t>Pārējās uzņēmuma administrācijas darbības izmaksas, gadā</t>
  </si>
  <si>
    <t xml:space="preserve">Pārējās uzņēmuma administrācijas izmaksas, gadā </t>
  </si>
  <si>
    <r>
      <t>Kopējās</t>
    </r>
    <r>
      <rPr>
        <sz val="11"/>
        <color rgb="FFFF0000"/>
        <rFont val="Times New Roman"/>
        <family val="1"/>
        <charset val="186"/>
      </rPr>
      <t xml:space="preserve"> </t>
    </r>
    <r>
      <rPr>
        <sz val="11"/>
        <color theme="1"/>
        <rFont val="Times New Roman"/>
        <family val="1"/>
        <charset val="186"/>
      </rPr>
      <t>uzņēmuma</t>
    </r>
    <r>
      <rPr>
        <sz val="11"/>
        <color theme="1"/>
        <rFont val="Times New Roman"/>
        <family val="1"/>
        <charset val="186"/>
      </rPr>
      <t xml:space="preserve"> administrācijas izmaksas </t>
    </r>
  </si>
  <si>
    <t xml:space="preserve">Kopējie visa uzņēmuma plānotie izdevumi gadā </t>
  </si>
  <si>
    <t>Peļņas kopējo apjomu aprēķina peļņas normas likmi reizinot ar reģionālās nozīmes pārvadājumos attiecināmajām izmaksām (tiešo un attiecināto administrācijas izmaksu summu)</t>
  </si>
  <si>
    <t xml:space="preserve">Maksu bez pievienotās vērtības nodokļa nosaka vienam reisam </t>
  </si>
  <si>
    <t xml:space="preserve">Slodzes lielumu nosaka un sadala proprcionāli sadales kritērijam </t>
  </si>
  <si>
    <t>Kases aparātu, citu maksājumu reģistrēšanas ierīču un maksājuma termināla amortizācijas izmaksas vai nomas maksa</t>
  </si>
  <si>
    <t>Izmantojamās telpas platību, kas attiecināma uz reģionālās nozīmes pārvadājumiem, nosaka un sadala proporcionāli sadales kritērijam</t>
  </si>
  <si>
    <t>Kasu platība, m2</t>
  </si>
  <si>
    <t>Telpu izmaksas, gadā ((45.rinda+46.rinda) x 44.rinda x 12 mēneši)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</si>
</sst>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8" x14ac:knownFonts="1">
    <font>
      <sz val="11"/>
      <color theme="1"/>
      <name val="Calibri"/>
      <family val="2"/>
      <charset val="186"/>
      <scheme val="minor"/>
    </font>
    <font>
      <sz val="11"/>
      <color theme="1"/>
      <name val="Calibri"/>
      <family val="2"/>
      <charset val="186"/>
      <scheme val="minor"/>
    </font>
    <font>
      <sz val="11"/>
      <color theme="1"/>
      <name val="Times New Roman"/>
      <family val="1"/>
      <charset val="186"/>
    </font>
    <font>
      <b/>
      <sz val="11"/>
      <color theme="1"/>
      <name val="Times New Roman"/>
      <family val="1"/>
      <charset val="186"/>
    </font>
    <font>
      <sz val="11"/>
      <name val="Times New Roman"/>
      <family val="1"/>
      <charset val="186"/>
    </font>
    <font>
      <sz val="11"/>
      <color rgb="FFFF0000"/>
      <name val="Times New Roman"/>
      <family val="1"/>
      <charset val="186"/>
    </font>
    <font>
      <b/>
      <sz val="11"/>
      <name val="Times New Roman"/>
      <family val="1"/>
      <charset val="186"/>
    </font>
    <font>
      <sz val="8"/>
      <color theme="1"/>
      <name val="Times New Roman"/>
      <family val="1"/>
      <charset val="186"/>
    </font>
  </fonts>
  <fills count="4">
    <fill>
      <patternFill patternType="none"/>
    </fill>
    <fill>
      <patternFill patternType="gray125"/>
    </fill>
    <fill>
      <patternFill patternType="solid">
        <fgColor theme="7"/>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03">
    <xf numFmtId="0" fontId="0" fillId="0" borderId="0" xfId="0"/>
    <xf numFmtId="0" fontId="2" fillId="0" borderId="0" xfId="0" applyFont="1"/>
    <xf numFmtId="0" fontId="3" fillId="0" borderId="0" xfId="0" applyFont="1"/>
    <xf numFmtId="0" fontId="2" fillId="0" borderId="1" xfId="0" applyFont="1" applyBorder="1" applyAlignment="1">
      <alignment horizontal="left" vertical="center"/>
    </xf>
    <xf numFmtId="0" fontId="2" fillId="0" borderId="1" xfId="0" applyFont="1" applyBorder="1"/>
    <xf numFmtId="0" fontId="2"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0" xfId="0" applyFont="1" applyAlignment="1">
      <alignment horizontal="left" vertical="center" indent="1"/>
    </xf>
    <xf numFmtId="0" fontId="4" fillId="0" borderId="1" xfId="0" applyFont="1" applyFill="1" applyBorder="1" applyAlignment="1">
      <alignment horizontal="left" vertical="center" wrapText="1"/>
    </xf>
    <xf numFmtId="0" fontId="2" fillId="0" borderId="1" xfId="0" applyFont="1" applyBorder="1" applyAlignment="1">
      <alignment wrapText="1"/>
    </xf>
    <xf numFmtId="0" fontId="2" fillId="0" borderId="0" xfId="0" applyFont="1" applyFill="1"/>
    <xf numFmtId="0" fontId="2" fillId="0" borderId="0" xfId="0" applyFont="1" applyFill="1" applyAlignment="1">
      <alignment horizontal="left" vertical="center" indent="1"/>
    </xf>
    <xf numFmtId="0" fontId="2" fillId="0" borderId="1" xfId="0" applyFont="1" applyBorder="1" applyAlignment="1">
      <alignment horizontal="left" vertical="center" wrapText="1"/>
    </xf>
    <xf numFmtId="9" fontId="4" fillId="0" borderId="1" xfId="0" applyNumberFormat="1" applyFont="1" applyBorder="1"/>
    <xf numFmtId="0" fontId="5" fillId="0" borderId="0" xfId="0" applyFont="1"/>
    <xf numFmtId="0" fontId="3" fillId="0" borderId="1" xfId="0" applyFont="1" applyBorder="1" applyAlignment="1">
      <alignment horizontal="left" vertical="center" wrapText="1"/>
    </xf>
    <xf numFmtId="0" fontId="3" fillId="0" borderId="1" xfId="0" applyFont="1" applyBorder="1"/>
    <xf numFmtId="0" fontId="4" fillId="0" borderId="1" xfId="0" applyFont="1" applyBorder="1"/>
    <xf numFmtId="3" fontId="2" fillId="0" borderId="1" xfId="1"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wrapText="1"/>
    </xf>
    <xf numFmtId="0" fontId="4" fillId="0" borderId="1" xfId="0" applyFont="1" applyBorder="1" applyAlignment="1">
      <alignment wrapText="1"/>
    </xf>
    <xf numFmtId="0" fontId="3" fillId="0" borderId="1" xfId="0" applyFont="1" applyFill="1" applyBorder="1" applyAlignment="1">
      <alignment horizontal="left" vertical="center" wrapText="1"/>
    </xf>
    <xf numFmtId="0" fontId="3" fillId="0" borderId="1" xfId="0" applyFont="1" applyBorder="1" applyAlignment="1">
      <alignment wrapText="1"/>
    </xf>
    <xf numFmtId="3" fontId="6" fillId="0" borderId="1" xfId="1" applyNumberFormat="1" applyFont="1" applyFill="1" applyBorder="1" applyAlignment="1">
      <alignment horizontal="right" vertical="center" wrapText="1"/>
    </xf>
    <xf numFmtId="3" fontId="2" fillId="0" borderId="1" xfId="0" applyNumberFormat="1" applyFont="1" applyBorder="1" applyAlignment="1">
      <alignment horizontal="right"/>
    </xf>
    <xf numFmtId="0" fontId="3" fillId="3" borderId="1" xfId="0" applyFont="1" applyFill="1" applyBorder="1" applyAlignment="1">
      <alignment horizontal="center" vertical="center" wrapText="1"/>
    </xf>
    <xf numFmtId="0" fontId="5" fillId="0" borderId="1" xfId="0" applyFont="1" applyBorder="1"/>
    <xf numFmtId="9" fontId="2" fillId="0" borderId="1" xfId="0" applyNumberFormat="1" applyFont="1" applyBorder="1"/>
    <xf numFmtId="4" fontId="2" fillId="0" borderId="1" xfId="0" applyNumberFormat="1" applyFont="1" applyBorder="1"/>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3" borderId="1" xfId="0" applyFont="1" applyFill="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2" fillId="0" borderId="6" xfId="0" applyFont="1" applyBorder="1"/>
    <xf numFmtId="0" fontId="3" fillId="0" borderId="6" xfId="0" applyFont="1" applyBorder="1"/>
    <xf numFmtId="0" fontId="3" fillId="0" borderId="0" xfId="0" applyFont="1" applyBorder="1" applyAlignment="1">
      <alignment horizontal="center" vertical="center" textRotation="90"/>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wrapText="1"/>
    </xf>
    <xf numFmtId="0" fontId="2" fillId="0" borderId="1" xfId="0" applyFont="1" applyBorder="1" applyAlignment="1">
      <alignment horizontal="left" wrapText="1"/>
    </xf>
    <xf numFmtId="0" fontId="2" fillId="0" borderId="0" xfId="0" applyFont="1" applyAlignment="1">
      <alignment horizontal="left" wrapText="1"/>
    </xf>
    <xf numFmtId="0" fontId="2" fillId="0" borderId="0" xfId="0" applyFont="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right"/>
    </xf>
    <xf numFmtId="0" fontId="2" fillId="0" borderId="1" xfId="0" applyFont="1" applyBorder="1" applyAlignment="1">
      <alignment horizontal="center" vertical="center" wrapText="1"/>
    </xf>
    <xf numFmtId="0" fontId="2" fillId="0" borderId="1" xfId="0" applyFont="1" applyBorder="1" applyAlignment="1"/>
    <xf numFmtId="0" fontId="2" fillId="0" borderId="6" xfId="0" applyFont="1" applyBorder="1" applyAlignment="1">
      <alignment wrapText="1"/>
    </xf>
    <xf numFmtId="0" fontId="2" fillId="0" borderId="6" xfId="0" applyFont="1" applyBorder="1" applyAlignment="1"/>
    <xf numFmtId="0" fontId="7" fillId="0" borderId="0" xfId="0" applyFont="1"/>
    <xf numFmtId="0" fontId="3" fillId="0" borderId="1" xfId="0" applyFont="1" applyBorder="1" applyAlignment="1">
      <alignment horizontal="right"/>
    </xf>
    <xf numFmtId="0" fontId="2" fillId="0" borderId="1" xfId="0" applyFont="1" applyBorder="1" applyAlignment="1">
      <alignment horizontal="center"/>
    </xf>
    <xf numFmtId="0" fontId="4" fillId="0" borderId="1" xfId="0" applyFont="1" applyBorder="1" applyAlignment="1">
      <alignment horizontal="center"/>
    </xf>
    <xf numFmtId="0" fontId="7" fillId="0" borderId="1" xfId="0" applyFont="1" applyBorder="1"/>
    <xf numFmtId="0" fontId="3" fillId="0" borderId="1" xfId="0" applyFont="1" applyFill="1" applyBorder="1" applyAlignment="1">
      <alignment horizontal="center" vertical="center" wrapText="1"/>
    </xf>
    <xf numFmtId="0" fontId="4" fillId="0" borderId="6" xfId="0" applyFont="1" applyBorder="1"/>
    <xf numFmtId="0" fontId="7" fillId="0" borderId="1" xfId="0" applyFont="1" applyBorder="1" applyAlignment="1">
      <alignment horizontal="center" vertical="center" textRotation="90"/>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2"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Fill="1" applyBorder="1"/>
    <xf numFmtId="4" fontId="2" fillId="0" borderId="1" xfId="0" applyNumberFormat="1" applyFont="1" applyFill="1" applyBorder="1"/>
    <xf numFmtId="0" fontId="4" fillId="0" borderId="1" xfId="0" applyFont="1" applyFill="1" applyBorder="1" applyAlignment="1">
      <alignment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0" borderId="1" xfId="0" applyFont="1" applyBorder="1" applyAlignment="1">
      <alignment horizontal="center" vertical="center" textRotation="90" wrapText="1"/>
    </xf>
    <xf numFmtId="0" fontId="7" fillId="0" borderId="1" xfId="0" applyFont="1" applyBorder="1" applyAlignment="1">
      <alignment horizontal="center" vertical="center" textRotation="90"/>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7" fillId="0" borderId="2" xfId="0" applyFont="1" applyBorder="1" applyAlignment="1">
      <alignment horizontal="center" vertical="center" textRotation="90"/>
    </xf>
    <xf numFmtId="0" fontId="7" fillId="0" borderId="3" xfId="0" applyFont="1" applyBorder="1" applyAlignment="1">
      <alignment horizontal="center" vertical="center" textRotation="90"/>
    </xf>
    <xf numFmtId="0" fontId="7" fillId="0" borderId="4" xfId="0" applyFont="1" applyBorder="1" applyAlignment="1">
      <alignment horizontal="center" vertical="center" textRotation="90"/>
    </xf>
    <xf numFmtId="0" fontId="3" fillId="0" borderId="0" xfId="0" applyFont="1" applyAlignment="1">
      <alignment horizontal="center" vertical="center"/>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textRotation="90"/>
    </xf>
    <xf numFmtId="0" fontId="3" fillId="0" borderId="3" xfId="0" applyFont="1" applyBorder="1" applyAlignment="1">
      <alignment horizontal="center" vertical="center" textRotation="90"/>
    </xf>
    <xf numFmtId="0" fontId="3" fillId="0" borderId="4" xfId="0" applyFont="1" applyBorder="1" applyAlignment="1">
      <alignment horizontal="center" vertical="center" textRotation="90"/>
    </xf>
    <xf numFmtId="0" fontId="3" fillId="0" borderId="5" xfId="0" applyFont="1" applyBorder="1" applyAlignment="1">
      <alignment horizontal="left" wrapText="1"/>
    </xf>
    <xf numFmtId="0" fontId="3" fillId="0" borderId="7" xfId="0" applyFont="1" applyBorder="1" applyAlignment="1">
      <alignment horizontal="left" wrapText="1"/>
    </xf>
    <xf numFmtId="0" fontId="2" fillId="0" borderId="0" xfId="0" applyFont="1" applyAlignment="1">
      <alignment horizontal="left" wrapText="1"/>
    </xf>
    <xf numFmtId="0" fontId="2" fillId="0" borderId="1" xfId="0" applyFont="1" applyBorder="1" applyAlignment="1">
      <alignment horizontal="center" vertical="center" wrapText="1"/>
    </xf>
  </cellXfs>
  <cellStyles count="3">
    <cellStyle name="Currency" xfId="1" builtinId="4"/>
    <cellStyle name="Currency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abSelected="1" workbookViewId="0">
      <selection activeCell="L5" sqref="L5"/>
    </sheetView>
  </sheetViews>
  <sheetFormatPr defaultColWidth="9.109375" defaultRowHeight="13.8" outlineLevelRow="1" x14ac:dyDescent="0.25"/>
  <cols>
    <col min="1" max="1" width="5.88671875" style="54" customWidth="1"/>
    <col min="2" max="2" width="14.5546875" style="1" customWidth="1"/>
    <col min="3" max="3" width="10" style="1" customWidth="1"/>
    <col min="4" max="4" width="78.6640625" style="1" customWidth="1"/>
    <col min="5" max="5" width="10.5546875" style="1" customWidth="1"/>
    <col min="6" max="9" width="9.109375" style="1"/>
    <col min="10" max="10" width="16" style="1" customWidth="1"/>
    <col min="11" max="16384" width="9.109375" style="1"/>
  </cols>
  <sheetData>
    <row r="1" spans="1:10" ht="21" customHeight="1" x14ac:dyDescent="0.25">
      <c r="A1" s="82" t="s">
        <v>97</v>
      </c>
      <c r="B1" s="82"/>
      <c r="C1" s="82"/>
      <c r="D1" s="82"/>
      <c r="E1" s="82"/>
      <c r="F1" s="82"/>
      <c r="G1" s="82"/>
      <c r="H1" s="82"/>
      <c r="I1" s="82"/>
      <c r="J1" s="82"/>
    </row>
    <row r="2" spans="1:10" ht="18.75" customHeight="1" x14ac:dyDescent="0.25">
      <c r="B2" s="77" t="s">
        <v>0</v>
      </c>
      <c r="C2" s="72" t="s">
        <v>63</v>
      </c>
      <c r="D2" s="78" t="s">
        <v>1</v>
      </c>
      <c r="E2" s="83" t="s">
        <v>98</v>
      </c>
      <c r="F2" s="76" t="s">
        <v>30</v>
      </c>
      <c r="G2" s="76"/>
      <c r="H2" s="76"/>
      <c r="I2" s="76"/>
      <c r="J2" s="84" t="s">
        <v>155</v>
      </c>
    </row>
    <row r="3" spans="1:10" ht="69" customHeight="1" x14ac:dyDescent="0.25">
      <c r="B3" s="77"/>
      <c r="C3" s="73"/>
      <c r="D3" s="78"/>
      <c r="E3" s="83"/>
      <c r="F3" s="26" t="s">
        <v>2</v>
      </c>
      <c r="G3" s="26" t="s">
        <v>3</v>
      </c>
      <c r="H3" s="26" t="s">
        <v>4</v>
      </c>
      <c r="I3" s="32" t="s">
        <v>86</v>
      </c>
      <c r="J3" s="84"/>
    </row>
    <row r="4" spans="1:10" ht="15" customHeight="1" outlineLevel="1" x14ac:dyDescent="0.25">
      <c r="A4" s="75" t="s">
        <v>198</v>
      </c>
      <c r="B4" s="86" t="s">
        <v>193</v>
      </c>
      <c r="C4" s="6">
        <v>1</v>
      </c>
      <c r="D4" s="18" t="s">
        <v>5</v>
      </c>
      <c r="E4" s="4"/>
      <c r="F4" s="4">
        <v>0</v>
      </c>
      <c r="G4" s="4">
        <v>0</v>
      </c>
      <c r="H4" s="4">
        <v>0</v>
      </c>
      <c r="I4" s="4">
        <v>0</v>
      </c>
      <c r="J4" s="56" t="s">
        <v>192</v>
      </c>
    </row>
    <row r="5" spans="1:10" outlineLevel="1" x14ac:dyDescent="0.25">
      <c r="A5" s="75"/>
      <c r="B5" s="87"/>
      <c r="C5" s="6">
        <v>2</v>
      </c>
      <c r="D5" s="9" t="s">
        <v>43</v>
      </c>
      <c r="E5" s="4"/>
      <c r="F5" s="4">
        <v>0</v>
      </c>
      <c r="G5" s="4">
        <v>0</v>
      </c>
      <c r="H5" s="4">
        <v>0</v>
      </c>
      <c r="I5" s="4">
        <v>0</v>
      </c>
      <c r="J5" s="56" t="s">
        <v>192</v>
      </c>
    </row>
    <row r="6" spans="1:10" outlineLevel="1" x14ac:dyDescent="0.25">
      <c r="A6" s="75"/>
      <c r="B6" s="87"/>
      <c r="C6" s="6">
        <v>3</v>
      </c>
      <c r="D6" s="9" t="s">
        <v>21</v>
      </c>
      <c r="E6" s="4"/>
      <c r="F6" s="4">
        <v>0</v>
      </c>
      <c r="G6" s="4">
        <v>0</v>
      </c>
      <c r="H6" s="4">
        <v>0</v>
      </c>
      <c r="I6" s="4">
        <v>0</v>
      </c>
      <c r="J6" s="56" t="s">
        <v>192</v>
      </c>
    </row>
    <row r="7" spans="1:10" ht="12.75" customHeight="1" x14ac:dyDescent="0.25">
      <c r="A7" s="75"/>
      <c r="B7" s="87"/>
      <c r="C7" s="6">
        <v>4</v>
      </c>
      <c r="D7" s="9" t="s">
        <v>75</v>
      </c>
      <c r="E7" s="4"/>
      <c r="F7" s="4">
        <f>(F6+F5)*F4*12</f>
        <v>0</v>
      </c>
      <c r="G7" s="4">
        <f>(G6+G5)*G4*12</f>
        <v>0</v>
      </c>
      <c r="H7" s="4">
        <f>(H6+H5)*H4*12</f>
        <v>0</v>
      </c>
      <c r="I7" s="4">
        <f>(I6+I5)*I4*12</f>
        <v>0</v>
      </c>
      <c r="J7" s="56"/>
    </row>
    <row r="8" spans="1:10" outlineLevel="1" x14ac:dyDescent="0.25">
      <c r="A8" s="75"/>
      <c r="B8" s="87"/>
      <c r="C8" s="6">
        <v>5</v>
      </c>
      <c r="D8" s="18" t="s">
        <v>194</v>
      </c>
      <c r="E8" s="4"/>
      <c r="F8" s="4">
        <v>0</v>
      </c>
      <c r="G8" s="4">
        <v>0</v>
      </c>
      <c r="H8" s="4">
        <v>0</v>
      </c>
      <c r="I8" s="4">
        <v>0</v>
      </c>
      <c r="J8" s="56" t="s">
        <v>192</v>
      </c>
    </row>
    <row r="9" spans="1:10" outlineLevel="1" x14ac:dyDescent="0.25">
      <c r="A9" s="75"/>
      <c r="B9" s="87"/>
      <c r="C9" s="6">
        <v>6</v>
      </c>
      <c r="D9" s="9" t="s">
        <v>195</v>
      </c>
      <c r="E9" s="4"/>
      <c r="F9" s="4">
        <v>0</v>
      </c>
      <c r="G9" s="4">
        <v>0</v>
      </c>
      <c r="H9" s="4">
        <v>0</v>
      </c>
      <c r="I9" s="4">
        <v>0</v>
      </c>
      <c r="J9" s="56" t="s">
        <v>192</v>
      </c>
    </row>
    <row r="10" spans="1:10" outlineLevel="1" x14ac:dyDescent="0.25">
      <c r="A10" s="75"/>
      <c r="B10" s="87"/>
      <c r="C10" s="6">
        <v>7</v>
      </c>
      <c r="D10" s="9" t="s">
        <v>196</v>
      </c>
      <c r="E10" s="4"/>
      <c r="F10" s="4">
        <v>0</v>
      </c>
      <c r="G10" s="4">
        <v>0</v>
      </c>
      <c r="H10" s="4">
        <v>0</v>
      </c>
      <c r="I10" s="4">
        <v>0</v>
      </c>
      <c r="J10" s="56" t="s">
        <v>192</v>
      </c>
    </row>
    <row r="11" spans="1:10" ht="27.6" x14ac:dyDescent="0.25">
      <c r="A11" s="75"/>
      <c r="B11" s="87"/>
      <c r="C11" s="30">
        <v>8</v>
      </c>
      <c r="D11" s="37" t="s">
        <v>76</v>
      </c>
      <c r="E11" s="4"/>
      <c r="F11" s="4">
        <f>(F9+F10)*F8*12</f>
        <v>0</v>
      </c>
      <c r="G11" s="4">
        <f>(G9+G10)*G8*12</f>
        <v>0</v>
      </c>
      <c r="H11" s="4">
        <f>(H9+H10)*H8*12</f>
        <v>0</v>
      </c>
      <c r="I11" s="4">
        <f>(I9+I10)*I8*12</f>
        <v>0</v>
      </c>
      <c r="J11" s="56"/>
    </row>
    <row r="12" spans="1:10" x14ac:dyDescent="0.25">
      <c r="A12" s="75"/>
      <c r="B12" s="87"/>
      <c r="C12" s="30">
        <v>9</v>
      </c>
      <c r="D12" s="37" t="s">
        <v>64</v>
      </c>
      <c r="E12" s="4"/>
      <c r="F12" s="4">
        <v>0</v>
      </c>
      <c r="G12" s="4">
        <v>0</v>
      </c>
      <c r="H12" s="4">
        <v>0</v>
      </c>
      <c r="I12" s="4">
        <v>0</v>
      </c>
      <c r="J12" s="56" t="s">
        <v>192</v>
      </c>
    </row>
    <row r="13" spans="1:10" ht="15" customHeight="1" outlineLevel="1" x14ac:dyDescent="0.25">
      <c r="A13" s="75"/>
      <c r="B13" s="87"/>
      <c r="C13" s="30">
        <v>10</v>
      </c>
      <c r="D13" s="9" t="s">
        <v>90</v>
      </c>
      <c r="E13" s="4"/>
      <c r="F13" s="4">
        <v>0</v>
      </c>
      <c r="G13" s="4">
        <v>0</v>
      </c>
      <c r="H13" s="4">
        <v>0</v>
      </c>
      <c r="I13" s="4">
        <v>0</v>
      </c>
      <c r="J13" s="56" t="s">
        <v>192</v>
      </c>
    </row>
    <row r="14" spans="1:10" ht="15" customHeight="1" outlineLevel="1" x14ac:dyDescent="0.25">
      <c r="A14" s="75"/>
      <c r="B14" s="87"/>
      <c r="C14" s="30">
        <v>11</v>
      </c>
      <c r="D14" s="37" t="s">
        <v>91</v>
      </c>
      <c r="E14" s="4"/>
      <c r="F14" s="4">
        <v>0</v>
      </c>
      <c r="G14" s="4">
        <v>0</v>
      </c>
      <c r="H14" s="4">
        <v>0</v>
      </c>
      <c r="I14" s="4">
        <v>0</v>
      </c>
      <c r="J14" s="56" t="s">
        <v>192</v>
      </c>
    </row>
    <row r="15" spans="1:10" ht="15" customHeight="1" outlineLevel="1" x14ac:dyDescent="0.25">
      <c r="A15" s="75"/>
      <c r="B15" s="87"/>
      <c r="C15" s="30">
        <v>12</v>
      </c>
      <c r="D15" s="37" t="s">
        <v>108</v>
      </c>
      <c r="E15" s="4"/>
      <c r="F15" s="4">
        <v>0</v>
      </c>
      <c r="G15" s="4">
        <v>0</v>
      </c>
      <c r="H15" s="4">
        <v>0</v>
      </c>
      <c r="I15" s="4">
        <v>0</v>
      </c>
      <c r="J15" s="56" t="s">
        <v>192</v>
      </c>
    </row>
    <row r="16" spans="1:10" ht="15" customHeight="1" outlineLevel="1" x14ac:dyDescent="0.25">
      <c r="A16" s="75"/>
      <c r="B16" s="87"/>
      <c r="C16" s="30">
        <v>13</v>
      </c>
      <c r="D16" s="37" t="s">
        <v>70</v>
      </c>
      <c r="E16" s="4"/>
      <c r="F16" s="18">
        <v>0</v>
      </c>
      <c r="G16" s="18">
        <v>0</v>
      </c>
      <c r="H16" s="18">
        <v>0</v>
      </c>
      <c r="I16" s="18">
        <v>0</v>
      </c>
      <c r="J16" s="56" t="s">
        <v>192</v>
      </c>
    </row>
    <row r="17" spans="1:10" ht="25.5" customHeight="1" x14ac:dyDescent="0.25">
      <c r="A17" s="75"/>
      <c r="B17" s="87"/>
      <c r="C17" s="30">
        <v>14</v>
      </c>
      <c r="D17" s="37" t="s">
        <v>109</v>
      </c>
      <c r="E17" s="4"/>
      <c r="F17" s="18">
        <f>(F13+F14)*F15*F16</f>
        <v>0</v>
      </c>
      <c r="G17" s="18">
        <f t="shared" ref="G17:I17" si="0">(G13+G14)*G15*G16</f>
        <v>0</v>
      </c>
      <c r="H17" s="18">
        <f t="shared" si="0"/>
        <v>0</v>
      </c>
      <c r="I17" s="18">
        <f t="shared" si="0"/>
        <v>0</v>
      </c>
      <c r="J17" s="56"/>
    </row>
    <row r="18" spans="1:10" ht="15" customHeight="1" outlineLevel="1" x14ac:dyDescent="0.25">
      <c r="A18" s="75"/>
      <c r="B18" s="87"/>
      <c r="C18" s="30">
        <v>15</v>
      </c>
      <c r="D18" s="9" t="s">
        <v>37</v>
      </c>
      <c r="E18" s="4"/>
      <c r="F18" s="18">
        <v>0</v>
      </c>
      <c r="G18" s="18">
        <v>0</v>
      </c>
      <c r="H18" s="18">
        <v>0</v>
      </c>
      <c r="I18" s="18">
        <v>0</v>
      </c>
      <c r="J18" s="56" t="s">
        <v>192</v>
      </c>
    </row>
    <row r="19" spans="1:10" ht="15" customHeight="1" outlineLevel="1" x14ac:dyDescent="0.25">
      <c r="A19" s="75"/>
      <c r="B19" s="87"/>
      <c r="C19" s="30">
        <v>16</v>
      </c>
      <c r="D19" s="9" t="s">
        <v>80</v>
      </c>
      <c r="E19" s="4"/>
      <c r="F19" s="4">
        <v>0</v>
      </c>
      <c r="G19" s="4">
        <v>0</v>
      </c>
      <c r="H19" s="4">
        <v>0</v>
      </c>
      <c r="I19" s="4">
        <v>0</v>
      </c>
      <c r="J19" s="56" t="s">
        <v>192</v>
      </c>
    </row>
    <row r="20" spans="1:10" ht="15" customHeight="1" outlineLevel="1" x14ac:dyDescent="0.25">
      <c r="A20" s="75"/>
      <c r="B20" s="87"/>
      <c r="C20" s="30">
        <v>17</v>
      </c>
      <c r="D20" s="9" t="s">
        <v>110</v>
      </c>
      <c r="E20" s="4"/>
      <c r="F20" s="4">
        <f>F18*F19</f>
        <v>0</v>
      </c>
      <c r="G20" s="4">
        <f t="shared" ref="G20:I20" si="1">G18*G19</f>
        <v>0</v>
      </c>
      <c r="H20" s="4">
        <f t="shared" si="1"/>
        <v>0</v>
      </c>
      <c r="I20" s="4">
        <f t="shared" si="1"/>
        <v>0</v>
      </c>
      <c r="J20" s="56" t="s">
        <v>192</v>
      </c>
    </row>
    <row r="21" spans="1:10" ht="15" customHeight="1" outlineLevel="1" x14ac:dyDescent="0.25">
      <c r="A21" s="75"/>
      <c r="B21" s="87"/>
      <c r="C21" s="30">
        <v>18</v>
      </c>
      <c r="D21" s="37" t="s">
        <v>58</v>
      </c>
      <c r="E21" s="4"/>
      <c r="F21" s="4">
        <v>0</v>
      </c>
      <c r="G21" s="4">
        <v>0</v>
      </c>
      <c r="H21" s="4">
        <v>0</v>
      </c>
      <c r="I21" s="4">
        <v>0</v>
      </c>
      <c r="J21" s="56" t="s">
        <v>192</v>
      </c>
    </row>
    <row r="22" spans="1:10" ht="15" customHeight="1" outlineLevel="1" x14ac:dyDescent="0.25">
      <c r="A22" s="75"/>
      <c r="B22" s="87"/>
      <c r="C22" s="30">
        <v>19</v>
      </c>
      <c r="D22" s="37" t="s">
        <v>6</v>
      </c>
      <c r="E22" s="4"/>
      <c r="F22" s="4">
        <v>0</v>
      </c>
      <c r="G22" s="4">
        <v>0</v>
      </c>
      <c r="H22" s="4">
        <v>0</v>
      </c>
      <c r="I22" s="4">
        <v>0</v>
      </c>
      <c r="J22" s="56" t="s">
        <v>192</v>
      </c>
    </row>
    <row r="23" spans="1:10" ht="15" customHeight="1" outlineLevel="1" x14ac:dyDescent="0.25">
      <c r="A23" s="75"/>
      <c r="B23" s="87"/>
      <c r="C23" s="30">
        <v>20</v>
      </c>
      <c r="D23" s="37" t="s">
        <v>39</v>
      </c>
      <c r="E23" s="4"/>
      <c r="F23" s="4">
        <v>0</v>
      </c>
      <c r="G23" s="4">
        <v>0</v>
      </c>
      <c r="H23" s="4">
        <v>0</v>
      </c>
      <c r="I23" s="4">
        <v>0</v>
      </c>
      <c r="J23" s="56" t="s">
        <v>192</v>
      </c>
    </row>
    <row r="24" spans="1:10" s="15" customFormat="1" ht="26.25" customHeight="1" outlineLevel="1" x14ac:dyDescent="0.25">
      <c r="A24" s="75"/>
      <c r="B24" s="87"/>
      <c r="C24" s="30">
        <v>21</v>
      </c>
      <c r="D24" s="37" t="s">
        <v>92</v>
      </c>
      <c r="E24" s="27"/>
      <c r="F24" s="14">
        <v>0</v>
      </c>
      <c r="G24" s="14">
        <v>0</v>
      </c>
      <c r="H24" s="14">
        <v>0</v>
      </c>
      <c r="I24" s="14">
        <v>0</v>
      </c>
      <c r="J24" s="57" t="s">
        <v>192</v>
      </c>
    </row>
    <row r="25" spans="1:10" ht="27.6" x14ac:dyDescent="0.25">
      <c r="A25" s="75"/>
      <c r="B25" s="87"/>
      <c r="C25" s="30">
        <v>22</v>
      </c>
      <c r="D25" s="37" t="s">
        <v>111</v>
      </c>
      <c r="E25" s="4"/>
      <c r="F25" s="4">
        <f>(F20*F21*F22)+(F20*F24)*F23</f>
        <v>0</v>
      </c>
      <c r="G25" s="4">
        <f>G20*G21*G22+(G20*G24)*G23</f>
        <v>0</v>
      </c>
      <c r="H25" s="4">
        <f>H20*H21*H22+(H20*H24)*H23</f>
        <v>0</v>
      </c>
      <c r="I25" s="4">
        <f>I20*I21*I22+(I20*I24)*I23</f>
        <v>0</v>
      </c>
      <c r="J25" s="56"/>
    </row>
    <row r="26" spans="1:10" ht="15" customHeight="1" outlineLevel="1" x14ac:dyDescent="0.25">
      <c r="A26" s="75"/>
      <c r="B26" s="87"/>
      <c r="C26" s="30">
        <v>23</v>
      </c>
      <c r="D26" s="37" t="s">
        <v>59</v>
      </c>
      <c r="E26" s="4"/>
      <c r="F26" s="4">
        <v>0</v>
      </c>
      <c r="G26" s="4">
        <v>0</v>
      </c>
      <c r="H26" s="4">
        <v>0</v>
      </c>
      <c r="I26" s="4">
        <v>0</v>
      </c>
      <c r="J26" s="56" t="s">
        <v>192</v>
      </c>
    </row>
    <row r="27" spans="1:10" ht="22.5" customHeight="1" outlineLevel="1" x14ac:dyDescent="0.25">
      <c r="A27" s="75"/>
      <c r="B27" s="87"/>
      <c r="C27" s="30">
        <v>24</v>
      </c>
      <c r="D27" s="37" t="s">
        <v>112</v>
      </c>
      <c r="E27" s="4"/>
      <c r="F27" s="67">
        <f>(F13+F14)*F15+F20</f>
        <v>0</v>
      </c>
      <c r="G27" s="67">
        <f>(G13+G14)*G15+G20</f>
        <v>0</v>
      </c>
      <c r="H27" s="67">
        <f>(H13+H14)*H15+H20</f>
        <v>0</v>
      </c>
      <c r="I27" s="67">
        <f>(I13+I14)*I15+I20</f>
        <v>0</v>
      </c>
      <c r="J27" s="56" t="s">
        <v>192</v>
      </c>
    </row>
    <row r="28" spans="1:10" ht="27.6" x14ac:dyDescent="0.25">
      <c r="A28" s="75"/>
      <c r="B28" s="87"/>
      <c r="C28" s="30">
        <v>25</v>
      </c>
      <c r="D28" s="37" t="s">
        <v>113</v>
      </c>
      <c r="E28" s="4"/>
      <c r="F28" s="4">
        <f>(F26*F27)*12</f>
        <v>0</v>
      </c>
      <c r="G28" s="4">
        <f>(G26*G27)*12</f>
        <v>0</v>
      </c>
      <c r="H28" s="4">
        <f>(H26*H27)*12</f>
        <v>0</v>
      </c>
      <c r="I28" s="4">
        <f>(I26*I27)*12</f>
        <v>0</v>
      </c>
      <c r="J28" s="56"/>
    </row>
    <row r="29" spans="1:10" x14ac:dyDescent="0.25">
      <c r="A29" s="75"/>
      <c r="B29" s="87"/>
      <c r="C29" s="30">
        <v>26</v>
      </c>
      <c r="D29" s="37" t="s">
        <v>84</v>
      </c>
      <c r="E29" s="4"/>
      <c r="F29" s="4">
        <v>0</v>
      </c>
      <c r="G29" s="4">
        <v>0</v>
      </c>
      <c r="H29" s="4">
        <v>0</v>
      </c>
      <c r="I29" s="4">
        <v>0</v>
      </c>
      <c r="J29" s="56" t="s">
        <v>192</v>
      </c>
    </row>
    <row r="30" spans="1:10" ht="21" customHeight="1" x14ac:dyDescent="0.25">
      <c r="A30" s="75"/>
      <c r="B30" s="87"/>
      <c r="C30" s="30">
        <v>27</v>
      </c>
      <c r="D30" s="37" t="s">
        <v>114</v>
      </c>
      <c r="E30" s="4"/>
      <c r="F30" s="4">
        <f>F27*F29*12</f>
        <v>0</v>
      </c>
      <c r="G30" s="4">
        <f t="shared" ref="G30:I30" si="2">G27*G29*12</f>
        <v>0</v>
      </c>
      <c r="H30" s="4">
        <f t="shared" si="2"/>
        <v>0</v>
      </c>
      <c r="I30" s="4">
        <f t="shared" si="2"/>
        <v>0</v>
      </c>
      <c r="J30" s="56"/>
    </row>
    <row r="31" spans="1:10" ht="27.6" x14ac:dyDescent="0.25">
      <c r="A31" s="75"/>
      <c r="B31" s="87"/>
      <c r="C31" s="30">
        <v>28</v>
      </c>
      <c r="D31" s="41" t="s">
        <v>115</v>
      </c>
      <c r="E31" s="4"/>
      <c r="F31" s="17">
        <f>F7+F11+F17+F25+F28+F12+F30</f>
        <v>0</v>
      </c>
      <c r="G31" s="17">
        <f t="shared" ref="G31:I31" si="3">G7+G11+G17+G25+G28+G12+G30</f>
        <v>0</v>
      </c>
      <c r="H31" s="17">
        <f t="shared" si="3"/>
        <v>0</v>
      </c>
      <c r="I31" s="17">
        <f t="shared" si="3"/>
        <v>0</v>
      </c>
      <c r="J31" s="56"/>
    </row>
    <row r="32" spans="1:10" outlineLevel="1" x14ac:dyDescent="0.25">
      <c r="A32" s="74" t="s">
        <v>207</v>
      </c>
      <c r="B32" s="88" t="s">
        <v>65</v>
      </c>
      <c r="C32" s="30">
        <v>29</v>
      </c>
      <c r="D32" s="18" t="s">
        <v>20</v>
      </c>
      <c r="E32" s="4"/>
      <c r="F32" s="4">
        <v>0</v>
      </c>
      <c r="G32" s="4">
        <v>0</v>
      </c>
      <c r="H32" s="38"/>
      <c r="I32" s="38"/>
      <c r="J32" s="56" t="s">
        <v>192</v>
      </c>
    </row>
    <row r="33" spans="1:10" outlineLevel="1" x14ac:dyDescent="0.25">
      <c r="A33" s="74"/>
      <c r="B33" s="88"/>
      <c r="C33" s="30">
        <v>30</v>
      </c>
      <c r="D33" s="9" t="s">
        <v>8</v>
      </c>
      <c r="E33" s="4"/>
      <c r="F33" s="4">
        <v>0</v>
      </c>
      <c r="G33" s="4">
        <v>0</v>
      </c>
      <c r="H33" s="38"/>
      <c r="I33" s="38"/>
      <c r="J33" s="56" t="s">
        <v>192</v>
      </c>
    </row>
    <row r="34" spans="1:10" outlineLevel="1" x14ac:dyDescent="0.25">
      <c r="A34" s="74"/>
      <c r="B34" s="88"/>
      <c r="C34" s="30">
        <v>31</v>
      </c>
      <c r="D34" s="9" t="s">
        <v>22</v>
      </c>
      <c r="E34" s="4"/>
      <c r="F34" s="4">
        <v>0</v>
      </c>
      <c r="G34" s="4">
        <v>0</v>
      </c>
      <c r="H34" s="38"/>
      <c r="I34" s="38"/>
      <c r="J34" s="56" t="s">
        <v>192</v>
      </c>
    </row>
    <row r="35" spans="1:10" x14ac:dyDescent="0.25">
      <c r="A35" s="74"/>
      <c r="B35" s="88"/>
      <c r="C35" s="30">
        <v>32</v>
      </c>
      <c r="D35" s="37" t="s">
        <v>116</v>
      </c>
      <c r="E35" s="4"/>
      <c r="F35" s="4">
        <f>(F33+F34)*F32*12</f>
        <v>0</v>
      </c>
      <c r="G35" s="4">
        <f>(G33+G34)*G32*12</f>
        <v>0</v>
      </c>
      <c r="H35" s="38"/>
      <c r="I35" s="38"/>
      <c r="J35" s="56"/>
    </row>
    <row r="36" spans="1:10" outlineLevel="1" x14ac:dyDescent="0.25">
      <c r="A36" s="74"/>
      <c r="B36" s="88"/>
      <c r="C36" s="30">
        <v>33</v>
      </c>
      <c r="D36" s="9" t="s">
        <v>7</v>
      </c>
      <c r="E36" s="4"/>
      <c r="F36" s="4">
        <v>0</v>
      </c>
      <c r="G36" s="4">
        <v>0</v>
      </c>
      <c r="H36" s="38"/>
      <c r="I36" s="38"/>
      <c r="J36" s="56" t="s">
        <v>192</v>
      </c>
    </row>
    <row r="37" spans="1:10" outlineLevel="1" x14ac:dyDescent="0.25">
      <c r="A37" s="74"/>
      <c r="B37" s="88"/>
      <c r="C37" s="30">
        <v>34</v>
      </c>
      <c r="D37" s="18" t="s">
        <v>40</v>
      </c>
      <c r="E37" s="4"/>
      <c r="F37" s="4">
        <v>0</v>
      </c>
      <c r="G37" s="4">
        <v>0</v>
      </c>
      <c r="H37" s="38"/>
      <c r="I37" s="38"/>
      <c r="J37" s="56" t="s">
        <v>192</v>
      </c>
    </row>
    <row r="38" spans="1:10" outlineLevel="1" x14ac:dyDescent="0.25">
      <c r="A38" s="74"/>
      <c r="B38" s="88"/>
      <c r="C38" s="30">
        <v>35</v>
      </c>
      <c r="D38" s="18" t="s">
        <v>23</v>
      </c>
      <c r="E38" s="4"/>
      <c r="F38" s="4">
        <v>0</v>
      </c>
      <c r="G38" s="4">
        <v>0</v>
      </c>
      <c r="H38" s="38"/>
      <c r="I38" s="38"/>
      <c r="J38" s="56" t="s">
        <v>192</v>
      </c>
    </row>
    <row r="39" spans="1:10" x14ac:dyDescent="0.25">
      <c r="A39" s="74"/>
      <c r="B39" s="88"/>
      <c r="C39" s="30">
        <v>36</v>
      </c>
      <c r="D39" s="18" t="s">
        <v>117</v>
      </c>
      <c r="E39" s="4"/>
      <c r="F39" s="4">
        <f>F36*(F37+F38)*12</f>
        <v>0</v>
      </c>
      <c r="G39" s="4">
        <f>G36*(G37+G38)*12</f>
        <v>0</v>
      </c>
      <c r="H39" s="38"/>
      <c r="I39" s="38"/>
      <c r="J39" s="56"/>
    </row>
    <row r="40" spans="1:10" x14ac:dyDescent="0.25">
      <c r="A40" s="74"/>
      <c r="B40" s="88"/>
      <c r="C40" s="30">
        <v>37</v>
      </c>
      <c r="D40" s="21" t="s">
        <v>77</v>
      </c>
      <c r="E40" s="4"/>
      <c r="F40" s="4"/>
      <c r="G40" s="4"/>
      <c r="H40" s="38"/>
      <c r="I40" s="38"/>
      <c r="J40" s="56"/>
    </row>
    <row r="41" spans="1:10" x14ac:dyDescent="0.25">
      <c r="A41" s="74"/>
      <c r="B41" s="88"/>
      <c r="C41" s="30">
        <v>38</v>
      </c>
      <c r="D41" s="41" t="s">
        <v>118</v>
      </c>
      <c r="E41" s="4"/>
      <c r="F41" s="17">
        <f>F35+F39+F40</f>
        <v>0</v>
      </c>
      <c r="G41" s="17">
        <f t="shared" ref="G41" si="4">G35+G39+G40</f>
        <v>0</v>
      </c>
      <c r="H41" s="39"/>
      <c r="I41" s="39"/>
      <c r="J41" s="56"/>
    </row>
    <row r="42" spans="1:10" ht="14.25" customHeight="1" outlineLevel="1" x14ac:dyDescent="0.25">
      <c r="A42" s="74" t="s">
        <v>199</v>
      </c>
      <c r="B42" s="86" t="s">
        <v>197</v>
      </c>
      <c r="C42" s="30">
        <v>39</v>
      </c>
      <c r="D42" s="18" t="s">
        <v>31</v>
      </c>
      <c r="E42" s="4"/>
      <c r="F42" s="4">
        <v>0</v>
      </c>
      <c r="G42" s="4">
        <v>0</v>
      </c>
      <c r="H42" s="4">
        <v>0</v>
      </c>
      <c r="I42" s="38"/>
      <c r="J42" s="56" t="s">
        <v>192</v>
      </c>
    </row>
    <row r="43" spans="1:10" outlineLevel="1" x14ac:dyDescent="0.25">
      <c r="A43" s="75"/>
      <c r="B43" s="87"/>
      <c r="C43" s="30">
        <v>40</v>
      </c>
      <c r="D43" s="9" t="s">
        <v>9</v>
      </c>
      <c r="E43" s="4"/>
      <c r="F43" s="4">
        <v>0</v>
      </c>
      <c r="G43" s="4">
        <v>0</v>
      </c>
      <c r="H43" s="4">
        <v>0</v>
      </c>
      <c r="I43" s="38"/>
      <c r="J43" s="56" t="s">
        <v>192</v>
      </c>
    </row>
    <row r="44" spans="1:10" ht="13.5" customHeight="1" outlineLevel="1" x14ac:dyDescent="0.25">
      <c r="A44" s="75"/>
      <c r="B44" s="87"/>
      <c r="C44" s="30">
        <v>41</v>
      </c>
      <c r="D44" s="9" t="s">
        <v>32</v>
      </c>
      <c r="E44" s="4"/>
      <c r="F44" s="4">
        <v>0</v>
      </c>
      <c r="G44" s="4">
        <v>0</v>
      </c>
      <c r="H44" s="4">
        <v>0</v>
      </c>
      <c r="I44" s="38"/>
      <c r="J44" s="56" t="s">
        <v>192</v>
      </c>
    </row>
    <row r="45" spans="1:10" x14ac:dyDescent="0.25">
      <c r="A45" s="75"/>
      <c r="B45" s="87"/>
      <c r="C45" s="30">
        <v>42</v>
      </c>
      <c r="D45" s="37" t="s">
        <v>119</v>
      </c>
      <c r="E45" s="4"/>
      <c r="F45" s="4">
        <f>(F43+F44)*F42*12</f>
        <v>0</v>
      </c>
      <c r="G45" s="4">
        <f>(G43+G44)*G42*12</f>
        <v>0</v>
      </c>
      <c r="H45" s="4">
        <f>(H43+H44)*H42*12</f>
        <v>0</v>
      </c>
      <c r="I45" s="38"/>
      <c r="J45" s="56"/>
    </row>
    <row r="46" spans="1:10" outlineLevel="1" x14ac:dyDescent="0.25">
      <c r="A46" s="75"/>
      <c r="B46" s="87"/>
      <c r="C46" s="30">
        <v>43</v>
      </c>
      <c r="D46" s="37" t="s">
        <v>68</v>
      </c>
      <c r="E46" s="4"/>
      <c r="F46" s="4">
        <v>0</v>
      </c>
      <c r="G46" s="4">
        <v>0</v>
      </c>
      <c r="H46" s="4">
        <v>0</v>
      </c>
      <c r="I46" s="38"/>
      <c r="J46" s="56" t="s">
        <v>192</v>
      </c>
    </row>
    <row r="47" spans="1:10" ht="12.75" customHeight="1" outlineLevel="1" x14ac:dyDescent="0.25">
      <c r="A47" s="75"/>
      <c r="B47" s="87"/>
      <c r="C47" s="30">
        <v>44</v>
      </c>
      <c r="D47" s="9" t="s">
        <v>229</v>
      </c>
      <c r="E47" s="4"/>
      <c r="F47" s="4">
        <v>0</v>
      </c>
      <c r="G47" s="4">
        <v>0</v>
      </c>
      <c r="H47" s="4">
        <v>0</v>
      </c>
      <c r="I47" s="38"/>
      <c r="J47" s="56" t="s">
        <v>192</v>
      </c>
    </row>
    <row r="48" spans="1:10" outlineLevel="1" x14ac:dyDescent="0.25">
      <c r="A48" s="75"/>
      <c r="B48" s="87"/>
      <c r="C48" s="30">
        <v>45</v>
      </c>
      <c r="D48" s="18" t="s">
        <v>40</v>
      </c>
      <c r="E48" s="4"/>
      <c r="F48" s="18">
        <v>0</v>
      </c>
      <c r="G48" s="18">
        <v>0</v>
      </c>
      <c r="H48" s="18">
        <v>0</v>
      </c>
      <c r="I48" s="60"/>
      <c r="J48" s="56" t="s">
        <v>192</v>
      </c>
    </row>
    <row r="49" spans="1:10" outlineLevel="1" x14ac:dyDescent="0.25">
      <c r="A49" s="75"/>
      <c r="B49" s="87"/>
      <c r="C49" s="30">
        <v>46</v>
      </c>
      <c r="D49" s="18" t="s">
        <v>23</v>
      </c>
      <c r="E49" s="4"/>
      <c r="F49" s="18">
        <v>0</v>
      </c>
      <c r="G49" s="18">
        <v>0</v>
      </c>
      <c r="H49" s="18">
        <v>0</v>
      </c>
      <c r="I49" s="60"/>
      <c r="J49" s="56" t="s">
        <v>192</v>
      </c>
    </row>
    <row r="50" spans="1:10" x14ac:dyDescent="0.25">
      <c r="A50" s="75"/>
      <c r="B50" s="87"/>
      <c r="C50" s="30">
        <v>47</v>
      </c>
      <c r="D50" s="18" t="s">
        <v>230</v>
      </c>
      <c r="E50" s="4"/>
      <c r="F50" s="18">
        <f>(F48+F49)*F47*12</f>
        <v>0</v>
      </c>
      <c r="G50" s="18">
        <f>(G48+G49)*G47*12</f>
        <v>0</v>
      </c>
      <c r="H50" s="18">
        <f t="shared" ref="G50:H50" si="5">(H48+H49)*H47*12</f>
        <v>0</v>
      </c>
      <c r="I50" s="60"/>
      <c r="J50" s="56"/>
    </row>
    <row r="51" spans="1:10" outlineLevel="1" x14ac:dyDescent="0.25">
      <c r="A51" s="75"/>
      <c r="B51" s="87"/>
      <c r="C51" s="30">
        <v>48</v>
      </c>
      <c r="D51" s="37" t="s">
        <v>33</v>
      </c>
      <c r="E51" s="4"/>
      <c r="F51" s="18">
        <v>0</v>
      </c>
      <c r="G51" s="18">
        <v>0</v>
      </c>
      <c r="H51" s="18">
        <v>0</v>
      </c>
      <c r="I51" s="60"/>
      <c r="J51" s="56" t="s">
        <v>192</v>
      </c>
    </row>
    <row r="52" spans="1:10" ht="25.5" customHeight="1" outlineLevel="1" x14ac:dyDescent="0.25">
      <c r="A52" s="75"/>
      <c r="B52" s="87"/>
      <c r="C52" s="30">
        <v>49</v>
      </c>
      <c r="D52" s="37" t="s">
        <v>55</v>
      </c>
      <c r="E52" s="4"/>
      <c r="F52" s="4">
        <v>0</v>
      </c>
      <c r="G52" s="4">
        <v>0</v>
      </c>
      <c r="H52" s="4">
        <v>0</v>
      </c>
      <c r="I52" s="38"/>
      <c r="J52" s="56" t="s">
        <v>192</v>
      </c>
    </row>
    <row r="53" spans="1:10" ht="15" customHeight="1" x14ac:dyDescent="0.25">
      <c r="A53" s="75"/>
      <c r="B53" s="87"/>
      <c r="C53" s="30">
        <v>50</v>
      </c>
      <c r="D53" s="37" t="s">
        <v>120</v>
      </c>
      <c r="E53" s="4"/>
      <c r="F53" s="4">
        <f>F51*F46+F52</f>
        <v>0</v>
      </c>
      <c r="G53" s="4">
        <f>G51*G46+G52</f>
        <v>0</v>
      </c>
      <c r="H53" s="4">
        <f>H51*H46+H52</f>
        <v>0</v>
      </c>
      <c r="I53" s="38"/>
      <c r="J53" s="56"/>
    </row>
    <row r="54" spans="1:10" ht="13.5" customHeight="1" x14ac:dyDescent="0.25">
      <c r="A54" s="75"/>
      <c r="B54" s="87"/>
      <c r="C54" s="30">
        <v>51</v>
      </c>
      <c r="D54" s="9" t="s">
        <v>67</v>
      </c>
      <c r="E54" s="4"/>
      <c r="F54" s="4">
        <v>0</v>
      </c>
      <c r="G54" s="4">
        <v>0</v>
      </c>
      <c r="H54" s="4">
        <v>0</v>
      </c>
      <c r="I54" s="38"/>
      <c r="J54" s="56"/>
    </row>
    <row r="55" spans="1:10" x14ac:dyDescent="0.25">
      <c r="A55" s="75"/>
      <c r="B55" s="87"/>
      <c r="C55" s="30">
        <v>52</v>
      </c>
      <c r="D55" s="41" t="s">
        <v>121</v>
      </c>
      <c r="E55" s="4"/>
      <c r="F55" s="17">
        <f>F45+F50+F53+F54</f>
        <v>0</v>
      </c>
      <c r="G55" s="17">
        <f t="shared" ref="G55:H55" si="6">G45+G50+G53+G54</f>
        <v>0</v>
      </c>
      <c r="H55" s="17">
        <f t="shared" si="6"/>
        <v>0</v>
      </c>
      <c r="I55" s="39"/>
      <c r="J55" s="56"/>
    </row>
    <row r="56" spans="1:10" ht="14.25" customHeight="1" outlineLevel="1" x14ac:dyDescent="0.25">
      <c r="A56" s="74" t="s">
        <v>200</v>
      </c>
      <c r="B56" s="86" t="s">
        <v>82</v>
      </c>
      <c r="C56" s="30">
        <v>53</v>
      </c>
      <c r="D56" s="18" t="s">
        <v>10</v>
      </c>
      <c r="E56" s="4"/>
      <c r="F56" s="4">
        <v>0</v>
      </c>
      <c r="G56" s="4">
        <v>0</v>
      </c>
      <c r="H56" s="4">
        <v>0</v>
      </c>
      <c r="I56" s="38"/>
      <c r="J56" s="56" t="s">
        <v>192</v>
      </c>
    </row>
    <row r="57" spans="1:10" outlineLevel="1" x14ac:dyDescent="0.25">
      <c r="A57" s="75"/>
      <c r="B57" s="87"/>
      <c r="C57" s="30">
        <v>54</v>
      </c>
      <c r="D57" s="9" t="s">
        <v>11</v>
      </c>
      <c r="E57" s="4"/>
      <c r="F57" s="4">
        <v>0</v>
      </c>
      <c r="G57" s="4">
        <v>0</v>
      </c>
      <c r="H57" s="4">
        <v>0</v>
      </c>
      <c r="I57" s="38"/>
      <c r="J57" s="56" t="s">
        <v>192</v>
      </c>
    </row>
    <row r="58" spans="1:10" outlineLevel="1" x14ac:dyDescent="0.25">
      <c r="A58" s="75"/>
      <c r="B58" s="87"/>
      <c r="C58" s="30">
        <v>55</v>
      </c>
      <c r="D58" s="9" t="s">
        <v>24</v>
      </c>
      <c r="E58" s="4"/>
      <c r="F58" s="4">
        <v>0</v>
      </c>
      <c r="G58" s="4">
        <v>0</v>
      </c>
      <c r="H58" s="4">
        <v>0</v>
      </c>
      <c r="I58" s="38"/>
      <c r="J58" s="56" t="s">
        <v>192</v>
      </c>
    </row>
    <row r="59" spans="1:10" ht="12.75" customHeight="1" x14ac:dyDescent="0.25">
      <c r="A59" s="75"/>
      <c r="B59" s="87"/>
      <c r="C59" s="30">
        <v>56</v>
      </c>
      <c r="D59" s="37" t="s">
        <v>122</v>
      </c>
      <c r="E59" s="4"/>
      <c r="F59" s="4">
        <f>(F57+F58)*F56*12</f>
        <v>0</v>
      </c>
      <c r="G59" s="4">
        <f>(G57+G58)*G56*12</f>
        <v>0</v>
      </c>
      <c r="H59" s="4">
        <f>(H57+H58)*H56*12</f>
        <v>0</v>
      </c>
      <c r="I59" s="38"/>
      <c r="J59" s="56"/>
    </row>
    <row r="60" spans="1:10" outlineLevel="1" x14ac:dyDescent="0.25">
      <c r="A60" s="75"/>
      <c r="B60" s="87"/>
      <c r="C60" s="30">
        <v>57</v>
      </c>
      <c r="D60" s="9" t="s">
        <v>57</v>
      </c>
      <c r="E60" s="4"/>
      <c r="F60" s="4">
        <v>0</v>
      </c>
      <c r="G60" s="4">
        <v>0</v>
      </c>
      <c r="H60" s="4">
        <v>0</v>
      </c>
      <c r="I60" s="38"/>
      <c r="J60" s="56" t="s">
        <v>192</v>
      </c>
    </row>
    <row r="61" spans="1:10" outlineLevel="1" x14ac:dyDescent="0.25">
      <c r="A61" s="75"/>
      <c r="B61" s="87"/>
      <c r="C61" s="30">
        <v>58</v>
      </c>
      <c r="D61" s="18" t="s">
        <v>40</v>
      </c>
      <c r="E61" s="4"/>
      <c r="F61" s="4">
        <v>0</v>
      </c>
      <c r="G61" s="4">
        <v>0</v>
      </c>
      <c r="H61" s="4">
        <v>0</v>
      </c>
      <c r="I61" s="38"/>
      <c r="J61" s="56" t="s">
        <v>192</v>
      </c>
    </row>
    <row r="62" spans="1:10" outlineLevel="1" x14ac:dyDescent="0.25">
      <c r="A62" s="75"/>
      <c r="B62" s="87"/>
      <c r="C62" s="30">
        <v>59</v>
      </c>
      <c r="D62" s="18" t="s">
        <v>23</v>
      </c>
      <c r="E62" s="4"/>
      <c r="F62" s="4">
        <v>0</v>
      </c>
      <c r="G62" s="4">
        <v>0</v>
      </c>
      <c r="H62" s="4">
        <v>0</v>
      </c>
      <c r="I62" s="38"/>
      <c r="J62" s="56" t="s">
        <v>192</v>
      </c>
    </row>
    <row r="63" spans="1:10" x14ac:dyDescent="0.25">
      <c r="A63" s="75"/>
      <c r="B63" s="87"/>
      <c r="C63" s="30">
        <v>60</v>
      </c>
      <c r="D63" s="18" t="s">
        <v>123</v>
      </c>
      <c r="E63" s="4"/>
      <c r="F63" s="4">
        <f>F60*(F61+F62)*12</f>
        <v>0</v>
      </c>
      <c r="G63" s="4">
        <f>G60*(G61+G62)*12</f>
        <v>0</v>
      </c>
      <c r="H63" s="4">
        <f>H60*(H61+H62)*12</f>
        <v>0</v>
      </c>
      <c r="I63" s="38"/>
      <c r="J63" s="56"/>
    </row>
    <row r="64" spans="1:10" x14ac:dyDescent="0.25">
      <c r="A64" s="75"/>
      <c r="B64" s="87"/>
      <c r="C64" s="30">
        <v>61</v>
      </c>
      <c r="D64" s="41" t="s">
        <v>124</v>
      </c>
      <c r="E64" s="4"/>
      <c r="F64" s="17">
        <f>F59+F63</f>
        <v>0</v>
      </c>
      <c r="G64" s="17">
        <f>G59+G63</f>
        <v>0</v>
      </c>
      <c r="H64" s="17">
        <f>H59+H63</f>
        <v>0</v>
      </c>
      <c r="I64" s="39"/>
      <c r="J64" s="56"/>
    </row>
    <row r="65" spans="1:10" outlineLevel="1" x14ac:dyDescent="0.25">
      <c r="A65" s="74" t="s">
        <v>201</v>
      </c>
      <c r="B65" s="85" t="s">
        <v>12</v>
      </c>
      <c r="C65" s="30">
        <v>62</v>
      </c>
      <c r="D65" s="18" t="s">
        <v>26</v>
      </c>
      <c r="E65" s="4"/>
      <c r="F65" s="4">
        <v>0</v>
      </c>
      <c r="G65" s="4">
        <v>0</v>
      </c>
      <c r="H65" s="4">
        <v>0</v>
      </c>
      <c r="I65" s="38"/>
      <c r="J65" s="56" t="s">
        <v>192</v>
      </c>
    </row>
    <row r="66" spans="1:10" outlineLevel="1" x14ac:dyDescent="0.25">
      <c r="A66" s="75"/>
      <c r="B66" s="85"/>
      <c r="C66" s="30">
        <v>63</v>
      </c>
      <c r="D66" s="9" t="s">
        <v>27</v>
      </c>
      <c r="E66" s="4"/>
      <c r="F66" s="4">
        <v>0</v>
      </c>
      <c r="G66" s="4">
        <v>0</v>
      </c>
      <c r="H66" s="4">
        <v>0</v>
      </c>
      <c r="I66" s="38"/>
      <c r="J66" s="56" t="s">
        <v>192</v>
      </c>
    </row>
    <row r="67" spans="1:10" outlineLevel="1" x14ac:dyDescent="0.25">
      <c r="A67" s="75"/>
      <c r="B67" s="85"/>
      <c r="C67" s="30">
        <v>64</v>
      </c>
      <c r="D67" s="9" t="s">
        <v>28</v>
      </c>
      <c r="E67" s="4"/>
      <c r="F67" s="4">
        <v>0</v>
      </c>
      <c r="G67" s="4">
        <v>0</v>
      </c>
      <c r="H67" s="4">
        <v>0</v>
      </c>
      <c r="I67" s="38"/>
      <c r="J67" s="56" t="s">
        <v>192</v>
      </c>
    </row>
    <row r="68" spans="1:10" x14ac:dyDescent="0.25">
      <c r="A68" s="75"/>
      <c r="B68" s="85"/>
      <c r="C68" s="30">
        <v>65</v>
      </c>
      <c r="D68" s="37" t="s">
        <v>125</v>
      </c>
      <c r="E68" s="4"/>
      <c r="F68" s="4">
        <f>(F66+F67)*F65*12</f>
        <v>0</v>
      </c>
      <c r="G68" s="4">
        <f>(G66+G67)*G65*12</f>
        <v>0</v>
      </c>
      <c r="H68" s="4">
        <f>(H66+H67)*H65*12</f>
        <v>0</v>
      </c>
      <c r="I68" s="38"/>
      <c r="J68" s="56"/>
    </row>
    <row r="69" spans="1:10" outlineLevel="1" x14ac:dyDescent="0.25">
      <c r="A69" s="75"/>
      <c r="B69" s="85"/>
      <c r="C69" s="30">
        <v>66</v>
      </c>
      <c r="D69" s="37" t="s">
        <v>25</v>
      </c>
      <c r="E69" s="4"/>
      <c r="F69" s="4">
        <v>0</v>
      </c>
      <c r="G69" s="4">
        <v>0</v>
      </c>
      <c r="H69" s="4">
        <v>0</v>
      </c>
      <c r="I69" s="38"/>
      <c r="J69" s="56" t="s">
        <v>192</v>
      </c>
    </row>
    <row r="70" spans="1:10" outlineLevel="1" x14ac:dyDescent="0.25">
      <c r="A70" s="75"/>
      <c r="B70" s="85"/>
      <c r="C70" s="30">
        <v>67</v>
      </c>
      <c r="D70" s="18" t="s">
        <v>40</v>
      </c>
      <c r="E70" s="4"/>
      <c r="F70" s="4">
        <v>0</v>
      </c>
      <c r="G70" s="4">
        <v>0</v>
      </c>
      <c r="H70" s="4">
        <v>0</v>
      </c>
      <c r="I70" s="38"/>
      <c r="J70" s="56" t="s">
        <v>192</v>
      </c>
    </row>
    <row r="71" spans="1:10" outlineLevel="1" x14ac:dyDescent="0.25">
      <c r="A71" s="75"/>
      <c r="B71" s="85"/>
      <c r="C71" s="30">
        <v>68</v>
      </c>
      <c r="D71" s="18" t="s">
        <v>23</v>
      </c>
      <c r="E71" s="4"/>
      <c r="F71" s="4">
        <v>0</v>
      </c>
      <c r="G71" s="4">
        <v>0</v>
      </c>
      <c r="H71" s="4">
        <v>0</v>
      </c>
      <c r="I71" s="38"/>
      <c r="J71" s="56" t="s">
        <v>192</v>
      </c>
    </row>
    <row r="72" spans="1:10" x14ac:dyDescent="0.25">
      <c r="A72" s="75"/>
      <c r="B72" s="85"/>
      <c r="C72" s="30">
        <v>69</v>
      </c>
      <c r="D72" s="18" t="s">
        <v>126</v>
      </c>
      <c r="E72" s="4"/>
      <c r="F72" s="4">
        <f>F69*(F70+F71)*12</f>
        <v>0</v>
      </c>
      <c r="G72" s="4">
        <f>G69*(G70+G71)*12</f>
        <v>0</v>
      </c>
      <c r="H72" s="4">
        <f>H69*(H70+H71)*12</f>
        <v>0</v>
      </c>
      <c r="I72" s="38"/>
      <c r="J72" s="56"/>
    </row>
    <row r="73" spans="1:10" x14ac:dyDescent="0.25">
      <c r="A73" s="75"/>
      <c r="B73" s="85"/>
      <c r="C73" s="30">
        <v>70</v>
      </c>
      <c r="D73" s="37" t="s">
        <v>84</v>
      </c>
      <c r="E73" s="4"/>
      <c r="F73" s="4">
        <v>0</v>
      </c>
      <c r="G73" s="4">
        <v>0</v>
      </c>
      <c r="H73" s="4">
        <v>0</v>
      </c>
      <c r="I73" s="38"/>
      <c r="J73" s="56" t="s">
        <v>192</v>
      </c>
    </row>
    <row r="74" spans="1:10" ht="19.5" customHeight="1" x14ac:dyDescent="0.25">
      <c r="A74" s="75"/>
      <c r="B74" s="85"/>
      <c r="C74" s="30">
        <v>71</v>
      </c>
      <c r="D74" s="37" t="s">
        <v>127</v>
      </c>
      <c r="E74" s="4"/>
      <c r="F74" s="4">
        <f>F69*F73*12</f>
        <v>0</v>
      </c>
      <c r="G74" s="4">
        <f t="shared" ref="G74:H74" si="7">G69*G73*12</f>
        <v>0</v>
      </c>
      <c r="H74" s="4">
        <f t="shared" si="7"/>
        <v>0</v>
      </c>
      <c r="I74" s="38"/>
      <c r="J74" s="56"/>
    </row>
    <row r="75" spans="1:10" x14ac:dyDescent="0.25">
      <c r="A75" s="75"/>
      <c r="B75" s="85"/>
      <c r="C75" s="30">
        <v>72</v>
      </c>
      <c r="D75" s="41" t="s">
        <v>158</v>
      </c>
      <c r="E75" s="4"/>
      <c r="F75" s="17">
        <f>F68+F72+F74</f>
        <v>0</v>
      </c>
      <c r="G75" s="17">
        <f t="shared" ref="G75:I75" si="8">G68+G72+G74</f>
        <v>0</v>
      </c>
      <c r="H75" s="17">
        <f t="shared" si="8"/>
        <v>0</v>
      </c>
      <c r="I75" s="17">
        <f t="shared" si="8"/>
        <v>0</v>
      </c>
      <c r="J75" s="56"/>
    </row>
    <row r="76" spans="1:10" ht="15" customHeight="1" outlineLevel="1" x14ac:dyDescent="0.25">
      <c r="A76" s="74" t="s">
        <v>202</v>
      </c>
      <c r="B76" s="86" t="s">
        <v>54</v>
      </c>
      <c r="C76" s="30">
        <v>73</v>
      </c>
      <c r="D76" s="18" t="s">
        <v>26</v>
      </c>
      <c r="E76" s="4"/>
      <c r="F76" s="4">
        <v>0</v>
      </c>
      <c r="G76" s="4">
        <v>0</v>
      </c>
      <c r="H76" s="38"/>
      <c r="I76" s="38"/>
      <c r="J76" s="56" t="s">
        <v>192</v>
      </c>
    </row>
    <row r="77" spans="1:10" outlineLevel="1" x14ac:dyDescent="0.25">
      <c r="A77" s="75"/>
      <c r="B77" s="87"/>
      <c r="C77" s="30">
        <v>74</v>
      </c>
      <c r="D77" s="9" t="s">
        <v>27</v>
      </c>
      <c r="E77" s="4"/>
      <c r="F77" s="4">
        <v>0</v>
      </c>
      <c r="G77" s="4">
        <v>0</v>
      </c>
      <c r="H77" s="38"/>
      <c r="I77" s="38"/>
      <c r="J77" s="56" t="s">
        <v>192</v>
      </c>
    </row>
    <row r="78" spans="1:10" outlineLevel="1" x14ac:dyDescent="0.25">
      <c r="A78" s="75"/>
      <c r="B78" s="87"/>
      <c r="C78" s="30">
        <v>75</v>
      </c>
      <c r="D78" s="9" t="s">
        <v>28</v>
      </c>
      <c r="E78" s="4"/>
      <c r="F78" s="4">
        <v>0</v>
      </c>
      <c r="G78" s="4">
        <v>0</v>
      </c>
      <c r="H78" s="38"/>
      <c r="I78" s="38"/>
      <c r="J78" s="56" t="s">
        <v>192</v>
      </c>
    </row>
    <row r="79" spans="1:10" ht="12.75" customHeight="1" x14ac:dyDescent="0.25">
      <c r="A79" s="75"/>
      <c r="B79" s="87"/>
      <c r="C79" s="30">
        <v>76</v>
      </c>
      <c r="D79" s="37" t="s">
        <v>128</v>
      </c>
      <c r="E79" s="4"/>
      <c r="F79" s="4">
        <f>(F77+F78)*F76*12</f>
        <v>0</v>
      </c>
      <c r="G79" s="4">
        <f>(G77+G78)*G76*12</f>
        <v>0</v>
      </c>
      <c r="H79" s="38"/>
      <c r="I79" s="38"/>
      <c r="J79" s="56"/>
    </row>
    <row r="80" spans="1:10" outlineLevel="1" x14ac:dyDescent="0.25">
      <c r="A80" s="75"/>
      <c r="B80" s="87"/>
      <c r="C80" s="30">
        <v>77</v>
      </c>
      <c r="D80" s="9" t="s">
        <v>29</v>
      </c>
      <c r="E80" s="4"/>
      <c r="F80" s="4">
        <v>0</v>
      </c>
      <c r="G80" s="4">
        <v>0</v>
      </c>
      <c r="H80" s="38"/>
      <c r="I80" s="38"/>
      <c r="J80" s="56" t="s">
        <v>192</v>
      </c>
    </row>
    <row r="81" spans="1:10" ht="15" customHeight="1" outlineLevel="1" x14ac:dyDescent="0.25">
      <c r="A81" s="75"/>
      <c r="B81" s="87"/>
      <c r="C81" s="30">
        <v>78</v>
      </c>
      <c r="D81" s="18" t="s">
        <v>40</v>
      </c>
      <c r="E81" s="4"/>
      <c r="F81" s="4">
        <v>0</v>
      </c>
      <c r="G81" s="4">
        <v>0</v>
      </c>
      <c r="H81" s="38"/>
      <c r="I81" s="38"/>
      <c r="J81" s="56" t="s">
        <v>192</v>
      </c>
    </row>
    <row r="82" spans="1:10" outlineLevel="1" x14ac:dyDescent="0.25">
      <c r="A82" s="75"/>
      <c r="B82" s="87"/>
      <c r="C82" s="30">
        <v>79</v>
      </c>
      <c r="D82" s="18" t="s">
        <v>23</v>
      </c>
      <c r="E82" s="4"/>
      <c r="F82" s="4">
        <v>0</v>
      </c>
      <c r="G82" s="4">
        <v>0</v>
      </c>
      <c r="H82" s="38"/>
      <c r="I82" s="38"/>
      <c r="J82" s="56" t="s">
        <v>192</v>
      </c>
    </row>
    <row r="83" spans="1:10" x14ac:dyDescent="0.25">
      <c r="A83" s="75"/>
      <c r="B83" s="87"/>
      <c r="C83" s="30">
        <v>80</v>
      </c>
      <c r="D83" s="4" t="s">
        <v>129</v>
      </c>
      <c r="E83" s="4"/>
      <c r="F83" s="4">
        <f>F80*(F81+F82)*12</f>
        <v>0</v>
      </c>
      <c r="G83" s="4">
        <f>G80*(G81+G82)*12</f>
        <v>0</v>
      </c>
      <c r="H83" s="38"/>
      <c r="I83" s="38"/>
      <c r="J83" s="56"/>
    </row>
    <row r="84" spans="1:10" x14ac:dyDescent="0.25">
      <c r="A84" s="75"/>
      <c r="B84" s="87"/>
      <c r="C84" s="30">
        <v>81</v>
      </c>
      <c r="D84" s="16" t="s">
        <v>130</v>
      </c>
      <c r="E84" s="4"/>
      <c r="F84" s="17">
        <f>F79+F83</f>
        <v>0</v>
      </c>
      <c r="G84" s="17">
        <f>G79+G83</f>
        <v>0</v>
      </c>
      <c r="H84" s="39"/>
      <c r="I84" s="39"/>
      <c r="J84" s="56"/>
    </row>
    <row r="85" spans="1:10" ht="15" customHeight="1" x14ac:dyDescent="0.25">
      <c r="A85" s="79" t="s">
        <v>60</v>
      </c>
      <c r="B85" s="89" t="s">
        <v>208</v>
      </c>
      <c r="C85" s="30">
        <v>82</v>
      </c>
      <c r="D85" s="18" t="s">
        <v>35</v>
      </c>
      <c r="E85" s="4"/>
      <c r="F85" s="19">
        <v>0</v>
      </c>
      <c r="G85" s="19">
        <v>0</v>
      </c>
      <c r="H85" s="19">
        <v>0</v>
      </c>
      <c r="I85" s="19">
        <v>0</v>
      </c>
      <c r="J85" s="56" t="s">
        <v>192</v>
      </c>
    </row>
    <row r="86" spans="1:10" ht="15" customHeight="1" x14ac:dyDescent="0.25">
      <c r="A86" s="80"/>
      <c r="B86" s="90"/>
      <c r="C86" s="30">
        <v>83</v>
      </c>
      <c r="D86" s="9" t="s">
        <v>36</v>
      </c>
      <c r="E86" s="4"/>
      <c r="F86" s="19">
        <v>0</v>
      </c>
      <c r="G86" s="19">
        <v>0</v>
      </c>
      <c r="H86" s="19">
        <v>0</v>
      </c>
      <c r="I86" s="19">
        <v>0</v>
      </c>
      <c r="J86" s="56"/>
    </row>
    <row r="87" spans="1:10" ht="15" customHeight="1" x14ac:dyDescent="0.25">
      <c r="A87" s="80"/>
      <c r="B87" s="90"/>
      <c r="C87" s="30">
        <v>84</v>
      </c>
      <c r="D87" s="9" t="s">
        <v>203</v>
      </c>
      <c r="E87" s="4"/>
      <c r="F87" s="19">
        <v>0</v>
      </c>
      <c r="G87" s="19">
        <v>0</v>
      </c>
      <c r="H87" s="19">
        <v>0</v>
      </c>
      <c r="I87" s="19">
        <v>0</v>
      </c>
      <c r="J87" s="56"/>
    </row>
    <row r="88" spans="1:10" ht="15" customHeight="1" x14ac:dyDescent="0.25">
      <c r="A88" s="80"/>
      <c r="B88" s="90"/>
      <c r="C88" s="30">
        <v>85</v>
      </c>
      <c r="D88" s="5" t="s">
        <v>13</v>
      </c>
      <c r="E88" s="4"/>
      <c r="F88" s="19">
        <v>0</v>
      </c>
      <c r="G88" s="19">
        <v>0</v>
      </c>
      <c r="H88" s="19">
        <v>0</v>
      </c>
      <c r="I88" s="19">
        <v>0</v>
      </c>
      <c r="J88" s="56"/>
    </row>
    <row r="89" spans="1:10" ht="15" customHeight="1" x14ac:dyDescent="0.25">
      <c r="A89" s="80"/>
      <c r="B89" s="90"/>
      <c r="C89" s="30">
        <v>86</v>
      </c>
      <c r="D89" s="5" t="s">
        <v>14</v>
      </c>
      <c r="E89" s="4"/>
      <c r="F89" s="19">
        <v>0</v>
      </c>
      <c r="G89" s="19">
        <v>0</v>
      </c>
      <c r="H89" s="19">
        <v>0</v>
      </c>
      <c r="I89" s="19">
        <v>0</v>
      </c>
      <c r="J89" s="56"/>
    </row>
    <row r="90" spans="1:10" ht="15" customHeight="1" x14ac:dyDescent="0.25">
      <c r="A90" s="80"/>
      <c r="B90" s="90"/>
      <c r="C90" s="30">
        <v>87</v>
      </c>
      <c r="D90" s="5" t="s">
        <v>15</v>
      </c>
      <c r="E90" s="4"/>
      <c r="F90" s="19">
        <v>0</v>
      </c>
      <c r="G90" s="19">
        <v>0</v>
      </c>
      <c r="H90" s="19">
        <v>0</v>
      </c>
      <c r="I90" s="19">
        <v>0</v>
      </c>
      <c r="J90" s="56"/>
    </row>
    <row r="91" spans="1:10" ht="15" customHeight="1" x14ac:dyDescent="0.25">
      <c r="A91" s="80"/>
      <c r="B91" s="90"/>
      <c r="C91" s="30">
        <v>88</v>
      </c>
      <c r="D91" s="5" t="s">
        <v>16</v>
      </c>
      <c r="E91" s="4"/>
      <c r="F91" s="19">
        <v>0</v>
      </c>
      <c r="G91" s="19">
        <v>0</v>
      </c>
      <c r="H91" s="19">
        <v>0</v>
      </c>
      <c r="I91" s="19">
        <v>0</v>
      </c>
      <c r="J91" s="56"/>
    </row>
    <row r="92" spans="1:10" ht="15" customHeight="1" x14ac:dyDescent="0.25">
      <c r="A92" s="80"/>
      <c r="B92" s="90"/>
      <c r="C92" s="30">
        <v>89</v>
      </c>
      <c r="D92" s="5" t="s">
        <v>17</v>
      </c>
      <c r="E92" s="4"/>
      <c r="F92" s="19">
        <v>0</v>
      </c>
      <c r="G92" s="19">
        <v>0</v>
      </c>
      <c r="H92" s="19">
        <v>0</v>
      </c>
      <c r="I92" s="19">
        <v>0</v>
      </c>
      <c r="J92" s="56"/>
    </row>
    <row r="93" spans="1:10" ht="15" customHeight="1" x14ac:dyDescent="0.25">
      <c r="A93" s="80"/>
      <c r="B93" s="90"/>
      <c r="C93" s="30">
        <v>90</v>
      </c>
      <c r="D93" s="5" t="s">
        <v>18</v>
      </c>
      <c r="E93" s="4"/>
      <c r="F93" s="20">
        <v>0</v>
      </c>
      <c r="G93" s="20">
        <v>0</v>
      </c>
      <c r="H93" s="20">
        <v>0</v>
      </c>
      <c r="I93" s="20">
        <v>0</v>
      </c>
      <c r="J93" s="56"/>
    </row>
    <row r="94" spans="1:10" ht="15" customHeight="1" x14ac:dyDescent="0.25">
      <c r="A94" s="80"/>
      <c r="B94" s="90"/>
      <c r="C94" s="30">
        <v>91</v>
      </c>
      <c r="D94" s="21" t="s">
        <v>19</v>
      </c>
      <c r="E94" s="4"/>
      <c r="F94" s="20">
        <v>0</v>
      </c>
      <c r="G94" s="20">
        <v>0</v>
      </c>
      <c r="H94" s="20">
        <v>0</v>
      </c>
      <c r="I94" s="20">
        <v>0</v>
      </c>
      <c r="J94" s="56"/>
    </row>
    <row r="95" spans="1:10" ht="15" customHeight="1" x14ac:dyDescent="0.25">
      <c r="A95" s="80"/>
      <c r="B95" s="90"/>
      <c r="C95" s="30">
        <v>92</v>
      </c>
      <c r="D95" s="69" t="s">
        <v>221</v>
      </c>
      <c r="E95" s="4"/>
      <c r="F95" s="20">
        <v>0</v>
      </c>
      <c r="G95" s="20">
        <v>0</v>
      </c>
      <c r="H95" s="20">
        <v>0</v>
      </c>
      <c r="I95" s="20">
        <v>0</v>
      </c>
      <c r="J95" s="56"/>
    </row>
    <row r="96" spans="1:10" ht="41.25" customHeight="1" x14ac:dyDescent="0.25">
      <c r="A96" s="81"/>
      <c r="B96" s="91"/>
      <c r="C96" s="30">
        <v>93</v>
      </c>
      <c r="D96" s="22" t="s">
        <v>131</v>
      </c>
      <c r="E96" s="4"/>
      <c r="F96" s="20">
        <f>(F86+F87+F88+F89+F90+F91+F92+F93+F94+F95)</f>
        <v>0</v>
      </c>
      <c r="G96" s="20">
        <f t="shared" ref="G96:I96" si="9">(G86+G87+G88+G89+G90+G91+G92+G93+G94+G95)</f>
        <v>0</v>
      </c>
      <c r="H96" s="20">
        <f t="shared" si="9"/>
        <v>0</v>
      </c>
      <c r="I96" s="20">
        <f t="shared" si="9"/>
        <v>0</v>
      </c>
      <c r="J96" s="56"/>
    </row>
    <row r="97" spans="1:10" ht="19.5" customHeight="1" x14ac:dyDescent="0.25">
      <c r="A97" s="61"/>
      <c r="B97" s="59"/>
      <c r="C97" s="30">
        <v>94</v>
      </c>
      <c r="D97" s="22" t="s">
        <v>217</v>
      </c>
      <c r="E97" s="4"/>
      <c r="F97" s="20">
        <v>0</v>
      </c>
      <c r="G97" s="20">
        <v>0</v>
      </c>
      <c r="H97" s="20">
        <v>0</v>
      </c>
      <c r="I97" s="20">
        <v>0</v>
      </c>
      <c r="J97" s="56"/>
    </row>
    <row r="98" spans="1:10" ht="31.8" customHeight="1" x14ac:dyDescent="0.25">
      <c r="A98" s="61"/>
      <c r="B98" s="59"/>
      <c r="C98" s="30">
        <v>95</v>
      </c>
      <c r="D98" s="23" t="s">
        <v>133</v>
      </c>
      <c r="E98" s="4"/>
      <c r="F98" s="24" t="e">
        <f>(SUM(F31,F41,F55,F64,F75,F84)/F97*F96)</f>
        <v>#DIV/0!</v>
      </c>
      <c r="G98" s="24" t="e">
        <f t="shared" ref="G98:I98" si="10">(SUM(G31,G41,G55,G64,G75,G84)/G97*G96)</f>
        <v>#DIV/0!</v>
      </c>
      <c r="H98" s="24" t="e">
        <f t="shared" si="10"/>
        <v>#DIV/0!</v>
      </c>
      <c r="I98" s="24" t="e">
        <f t="shared" si="10"/>
        <v>#DIV/0!</v>
      </c>
      <c r="J98" s="56"/>
    </row>
    <row r="99" spans="1:10" ht="27.6" x14ac:dyDescent="0.25">
      <c r="A99" s="58"/>
      <c r="B99" s="4"/>
      <c r="C99" s="30">
        <v>96</v>
      </c>
      <c r="D99" s="23" t="s">
        <v>132</v>
      </c>
      <c r="E99" s="4"/>
      <c r="F99" s="25" t="e">
        <f>F98+F84+F75+F64+F55+F41+F31</f>
        <v>#DIV/0!</v>
      </c>
      <c r="G99" s="25" t="e">
        <f>G98+G84+G75+G64+G55+G41+G31</f>
        <v>#DIV/0!</v>
      </c>
      <c r="H99" s="25" t="e">
        <f t="shared" ref="H99:I99" si="11">H98+H84+H75+H64+H55+H41+H31</f>
        <v>#DIV/0!</v>
      </c>
      <c r="I99" s="25" t="e">
        <f t="shared" si="11"/>
        <v>#DIV/0!</v>
      </c>
      <c r="J99" s="56"/>
    </row>
    <row r="100" spans="1:10" x14ac:dyDescent="0.25">
      <c r="A100" s="58"/>
      <c r="B100" s="4"/>
      <c r="C100" s="42">
        <v>97</v>
      </c>
      <c r="D100" s="44" t="s">
        <v>156</v>
      </c>
      <c r="E100" s="4"/>
      <c r="F100" s="25">
        <v>0</v>
      </c>
      <c r="G100" s="25">
        <v>0</v>
      </c>
      <c r="H100" s="25">
        <v>0</v>
      </c>
      <c r="I100" s="25">
        <v>0</v>
      </c>
      <c r="J100" s="56"/>
    </row>
    <row r="101" spans="1:10" x14ac:dyDescent="0.25">
      <c r="A101" s="58"/>
      <c r="B101" s="4"/>
      <c r="C101" s="42">
        <v>98</v>
      </c>
      <c r="D101" s="17" t="s">
        <v>87</v>
      </c>
      <c r="E101" s="4"/>
      <c r="F101" s="4">
        <v>0</v>
      </c>
      <c r="G101" s="4">
        <v>0</v>
      </c>
      <c r="H101" s="4">
        <v>0</v>
      </c>
      <c r="I101" s="4">
        <v>0</v>
      </c>
      <c r="J101" s="56"/>
    </row>
    <row r="102" spans="1:10" x14ac:dyDescent="0.25">
      <c r="A102" s="58"/>
      <c r="B102" s="4"/>
      <c r="C102" s="42">
        <v>99</v>
      </c>
      <c r="D102" s="17" t="s">
        <v>89</v>
      </c>
      <c r="E102" s="4"/>
      <c r="F102" s="28">
        <v>0</v>
      </c>
      <c r="G102" s="28">
        <v>0</v>
      </c>
      <c r="H102" s="28">
        <v>0</v>
      </c>
      <c r="I102" s="28">
        <v>0</v>
      </c>
      <c r="J102" s="56"/>
    </row>
    <row r="103" spans="1:10" ht="31.5" customHeight="1" x14ac:dyDescent="0.25">
      <c r="A103" s="58"/>
      <c r="B103" s="4"/>
      <c r="C103" s="42">
        <v>100</v>
      </c>
      <c r="D103" s="23" t="s">
        <v>160</v>
      </c>
      <c r="E103" s="4"/>
      <c r="F103" s="29" t="e">
        <f>((F99+(F99*F102))-F100)/F101</f>
        <v>#DIV/0!</v>
      </c>
      <c r="G103" s="68" t="e">
        <f t="shared" ref="G103:I103" si="12">((G99+(G99*G102))-G100)/G101</f>
        <v>#DIV/0!</v>
      </c>
      <c r="H103" s="68" t="e">
        <f t="shared" si="12"/>
        <v>#DIV/0!</v>
      </c>
      <c r="I103" s="68" t="e">
        <f t="shared" si="12"/>
        <v>#DIV/0!</v>
      </c>
      <c r="J103" s="56"/>
    </row>
  </sheetData>
  <mergeCells count="21">
    <mergeCell ref="A85:A96"/>
    <mergeCell ref="A1:J1"/>
    <mergeCell ref="E2:E3"/>
    <mergeCell ref="J2:J3"/>
    <mergeCell ref="A65:A75"/>
    <mergeCell ref="B65:B75"/>
    <mergeCell ref="A4:A31"/>
    <mergeCell ref="A32:A41"/>
    <mergeCell ref="A42:A55"/>
    <mergeCell ref="A56:A64"/>
    <mergeCell ref="B4:B31"/>
    <mergeCell ref="B32:B41"/>
    <mergeCell ref="B56:B64"/>
    <mergeCell ref="B42:B55"/>
    <mergeCell ref="B76:B84"/>
    <mergeCell ref="B85:B96"/>
    <mergeCell ref="C2:C3"/>
    <mergeCell ref="A76:A84"/>
    <mergeCell ref="F2:I2"/>
    <mergeCell ref="B2:B3"/>
    <mergeCell ref="D2:D3"/>
  </mergeCells>
  <pageMargins left="1.299212598425197" right="0.11811023622047245" top="0.35433070866141736" bottom="0.35433070866141736" header="0.31496062992125984" footer="0.31496062992125984"/>
  <pageSetup paperSize="8"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43" workbookViewId="0">
      <selection activeCell="F1" sqref="F1"/>
    </sheetView>
  </sheetViews>
  <sheetFormatPr defaultColWidth="9.109375" defaultRowHeight="13.8" x14ac:dyDescent="0.25"/>
  <cols>
    <col min="1" max="1" width="5.5546875" style="1" customWidth="1"/>
    <col min="2" max="2" width="11.44140625" style="1" customWidth="1"/>
    <col min="3" max="3" width="33.44140625" style="1" customWidth="1"/>
    <col min="4" max="4" width="52.44140625" style="1" customWidth="1"/>
    <col min="5" max="5" width="58.88671875" style="1" customWidth="1"/>
    <col min="6" max="16384" width="9.109375" style="1"/>
  </cols>
  <sheetData>
    <row r="1" spans="1:9" ht="33.75" customHeight="1" x14ac:dyDescent="0.25">
      <c r="A1" s="95" t="s">
        <v>100</v>
      </c>
      <c r="B1" s="95"/>
      <c r="C1" s="95"/>
      <c r="D1" s="95"/>
      <c r="E1" s="95"/>
    </row>
    <row r="2" spans="1:9" s="2" customFormat="1" ht="49.5" customHeight="1" x14ac:dyDescent="0.25">
      <c r="B2" s="6" t="s">
        <v>81</v>
      </c>
      <c r="C2" s="7" t="s">
        <v>41</v>
      </c>
      <c r="D2" s="7" t="s">
        <v>42</v>
      </c>
      <c r="E2" s="7" t="s">
        <v>101</v>
      </c>
    </row>
    <row r="3" spans="1:9" s="2" customFormat="1" ht="50.25" customHeight="1" x14ac:dyDescent="0.25">
      <c r="B3" s="50" t="s">
        <v>188</v>
      </c>
      <c r="C3" s="31" t="s">
        <v>98</v>
      </c>
      <c r="D3" s="31" t="s">
        <v>189</v>
      </c>
      <c r="E3" s="31" t="s">
        <v>190</v>
      </c>
    </row>
    <row r="4" spans="1:9" s="2" customFormat="1" ht="50.25" customHeight="1" x14ac:dyDescent="0.25">
      <c r="B4" s="50" t="s">
        <v>188</v>
      </c>
      <c r="C4" s="31" t="s">
        <v>155</v>
      </c>
      <c r="D4" s="31" t="s">
        <v>191</v>
      </c>
      <c r="E4" s="31"/>
    </row>
    <row r="5" spans="1:9" ht="45.75" customHeight="1" x14ac:dyDescent="0.25">
      <c r="A5" s="96" t="s">
        <v>62</v>
      </c>
      <c r="B5" s="70" t="s">
        <v>134</v>
      </c>
      <c r="C5" s="65" t="s">
        <v>26</v>
      </c>
      <c r="D5" s="65" t="s">
        <v>99</v>
      </c>
      <c r="E5" s="34" t="s">
        <v>226</v>
      </c>
    </row>
    <row r="6" spans="1:9" ht="59.25" customHeight="1" x14ac:dyDescent="0.25">
      <c r="A6" s="97"/>
      <c r="B6" s="70" t="s">
        <v>135</v>
      </c>
      <c r="C6" s="65" t="s">
        <v>44</v>
      </c>
      <c r="D6" s="65" t="s">
        <v>46</v>
      </c>
      <c r="E6" s="62" t="s">
        <v>51</v>
      </c>
    </row>
    <row r="7" spans="1:9" ht="39.75" customHeight="1" x14ac:dyDescent="0.25">
      <c r="A7" s="97"/>
      <c r="B7" s="70" t="s">
        <v>136</v>
      </c>
      <c r="C7" s="65" t="s">
        <v>45</v>
      </c>
      <c r="D7" s="65" t="s">
        <v>47</v>
      </c>
      <c r="E7" s="63"/>
    </row>
    <row r="8" spans="1:9" ht="39.75" customHeight="1" x14ac:dyDescent="0.25">
      <c r="A8" s="97"/>
      <c r="B8" s="70" t="s">
        <v>137</v>
      </c>
      <c r="C8" s="9" t="s">
        <v>52</v>
      </c>
      <c r="D8" s="65" t="s">
        <v>53</v>
      </c>
      <c r="E8" s="9" t="s">
        <v>141</v>
      </c>
    </row>
    <row r="9" spans="1:9" s="11" customFormat="1" ht="39.75" customHeight="1" x14ac:dyDescent="0.25">
      <c r="A9" s="97"/>
      <c r="B9" s="70" t="s">
        <v>138</v>
      </c>
      <c r="C9" s="9" t="s">
        <v>40</v>
      </c>
      <c r="D9" s="9" t="s">
        <v>61</v>
      </c>
      <c r="E9" s="9"/>
    </row>
    <row r="10" spans="1:9" s="11" customFormat="1" ht="60.75" customHeight="1" x14ac:dyDescent="0.25">
      <c r="A10" s="97"/>
      <c r="B10" s="70" t="s">
        <v>139</v>
      </c>
      <c r="C10" s="9" t="s">
        <v>23</v>
      </c>
      <c r="D10" s="9" t="s">
        <v>145</v>
      </c>
      <c r="E10" s="9"/>
      <c r="I10" s="12"/>
    </row>
    <row r="11" spans="1:9" s="11" customFormat="1" ht="60.75" customHeight="1" x14ac:dyDescent="0.25">
      <c r="A11" s="97"/>
      <c r="B11" s="71" t="s">
        <v>140</v>
      </c>
      <c r="C11" s="9" t="s">
        <v>84</v>
      </c>
      <c r="D11" s="9" t="s">
        <v>85</v>
      </c>
      <c r="E11" s="9"/>
      <c r="I11" s="12"/>
    </row>
    <row r="12" spans="1:9" s="11" customFormat="1" ht="72.75" customHeight="1" x14ac:dyDescent="0.25">
      <c r="A12" s="97"/>
      <c r="B12" s="70">
        <v>66</v>
      </c>
      <c r="C12" s="65" t="s">
        <v>25</v>
      </c>
      <c r="D12" s="65" t="s">
        <v>146</v>
      </c>
      <c r="E12" s="9" t="s">
        <v>228</v>
      </c>
      <c r="I12" s="12"/>
    </row>
    <row r="13" spans="1:9" ht="41.4" x14ac:dyDescent="0.25">
      <c r="A13" s="97"/>
      <c r="B13" s="70">
        <v>9</v>
      </c>
      <c r="C13" s="65" t="s">
        <v>64</v>
      </c>
      <c r="D13" s="65" t="s">
        <v>147</v>
      </c>
      <c r="E13" s="9" t="s">
        <v>102</v>
      </c>
    </row>
    <row r="14" spans="1:9" ht="27.6" x14ac:dyDescent="0.25">
      <c r="A14" s="97"/>
      <c r="B14" s="70">
        <v>10</v>
      </c>
      <c r="C14" s="9" t="s">
        <v>148</v>
      </c>
      <c r="D14" s="65" t="s">
        <v>93</v>
      </c>
      <c r="E14" s="35"/>
    </row>
    <row r="15" spans="1:9" ht="27.6" x14ac:dyDescent="0.25">
      <c r="A15" s="97"/>
      <c r="B15" s="70">
        <v>11</v>
      </c>
      <c r="C15" s="65" t="s">
        <v>91</v>
      </c>
      <c r="D15" s="65" t="s">
        <v>94</v>
      </c>
      <c r="E15" s="35"/>
    </row>
    <row r="16" spans="1:9" ht="41.4" x14ac:dyDescent="0.25">
      <c r="A16" s="97"/>
      <c r="B16" s="70">
        <v>12</v>
      </c>
      <c r="C16" s="65" t="s">
        <v>103</v>
      </c>
      <c r="D16" s="36" t="s">
        <v>72</v>
      </c>
      <c r="E16" s="36" t="s">
        <v>142</v>
      </c>
    </row>
    <row r="17" spans="1:9" ht="41.4" x14ac:dyDescent="0.25">
      <c r="A17" s="97"/>
      <c r="B17" s="70">
        <v>13</v>
      </c>
      <c r="C17" s="65" t="s">
        <v>71</v>
      </c>
      <c r="D17" s="65" t="s">
        <v>149</v>
      </c>
      <c r="E17" s="18"/>
    </row>
    <row r="18" spans="1:9" ht="83.4" customHeight="1" x14ac:dyDescent="0.25">
      <c r="A18" s="97"/>
      <c r="B18" s="70">
        <v>15</v>
      </c>
      <c r="C18" s="9" t="s">
        <v>78</v>
      </c>
      <c r="D18" s="65" t="s">
        <v>150</v>
      </c>
      <c r="E18" s="62" t="s">
        <v>106</v>
      </c>
    </row>
    <row r="19" spans="1:9" ht="27.6" x14ac:dyDescent="0.25">
      <c r="A19" s="97"/>
      <c r="B19" s="70">
        <v>16</v>
      </c>
      <c r="C19" s="9" t="s">
        <v>79</v>
      </c>
      <c r="D19" s="65"/>
      <c r="E19" s="66"/>
    </row>
    <row r="20" spans="1:9" x14ac:dyDescent="0.25">
      <c r="A20" s="97"/>
      <c r="B20" s="70">
        <v>17</v>
      </c>
      <c r="C20" s="9" t="s">
        <v>38</v>
      </c>
      <c r="D20" s="65"/>
      <c r="E20" s="63"/>
    </row>
    <row r="21" spans="1:9" ht="13.8" customHeight="1" x14ac:dyDescent="0.25">
      <c r="A21" s="97"/>
      <c r="B21" s="70">
        <v>18</v>
      </c>
      <c r="C21" s="65" t="s">
        <v>58</v>
      </c>
      <c r="D21" s="62" t="s">
        <v>151</v>
      </c>
      <c r="E21" s="18"/>
    </row>
    <row r="22" spans="1:9" x14ac:dyDescent="0.25">
      <c r="A22" s="97"/>
      <c r="B22" s="70">
        <v>19</v>
      </c>
      <c r="C22" s="65" t="s">
        <v>6</v>
      </c>
      <c r="D22" s="66"/>
      <c r="E22" s="18"/>
    </row>
    <row r="23" spans="1:9" ht="27.6" x14ac:dyDescent="0.25">
      <c r="A23" s="97"/>
      <c r="B23" s="70">
        <v>20</v>
      </c>
      <c r="C23" s="65" t="s">
        <v>39</v>
      </c>
      <c r="D23" s="63"/>
      <c r="E23" s="18"/>
    </row>
    <row r="24" spans="1:9" ht="41.4" x14ac:dyDescent="0.25">
      <c r="A24" s="97"/>
      <c r="B24" s="70">
        <v>21</v>
      </c>
      <c r="C24" s="65" t="s">
        <v>56</v>
      </c>
      <c r="D24" s="65" t="s">
        <v>95</v>
      </c>
      <c r="E24" s="65" t="s">
        <v>143</v>
      </c>
    </row>
    <row r="25" spans="1:9" ht="41.4" x14ac:dyDescent="0.25">
      <c r="A25" s="97"/>
      <c r="B25" s="70">
        <v>23</v>
      </c>
      <c r="C25" s="65" t="s">
        <v>59</v>
      </c>
      <c r="D25" s="21" t="s">
        <v>83</v>
      </c>
      <c r="E25" s="18"/>
    </row>
    <row r="26" spans="1:9" ht="41.4" x14ac:dyDescent="0.25">
      <c r="A26" s="97"/>
      <c r="B26" s="70">
        <v>37</v>
      </c>
      <c r="C26" s="36" t="s">
        <v>66</v>
      </c>
      <c r="D26" s="36" t="s">
        <v>73</v>
      </c>
      <c r="E26" s="9" t="s">
        <v>102</v>
      </c>
    </row>
    <row r="27" spans="1:9" ht="60" customHeight="1" x14ac:dyDescent="0.25">
      <c r="A27" s="97"/>
      <c r="B27" s="70">
        <v>43</v>
      </c>
      <c r="C27" s="65" t="s">
        <v>69</v>
      </c>
      <c r="D27" s="65" t="s">
        <v>96</v>
      </c>
      <c r="E27" s="65" t="s">
        <v>144</v>
      </c>
    </row>
    <row r="28" spans="1:9" ht="53.25" customHeight="1" x14ac:dyDescent="0.25">
      <c r="A28" s="97"/>
      <c r="B28" s="70">
        <v>48</v>
      </c>
      <c r="C28" s="65" t="s">
        <v>33</v>
      </c>
      <c r="D28" s="65" t="s">
        <v>227</v>
      </c>
      <c r="E28" s="62" t="s">
        <v>152</v>
      </c>
    </row>
    <row r="29" spans="1:9" ht="115.5" customHeight="1" x14ac:dyDescent="0.25">
      <c r="A29" s="97"/>
      <c r="B29" s="70">
        <v>49</v>
      </c>
      <c r="C29" s="65" t="s">
        <v>55</v>
      </c>
      <c r="D29" s="65" t="s">
        <v>153</v>
      </c>
      <c r="E29" s="63"/>
    </row>
    <row r="30" spans="1:9" ht="41.4" x14ac:dyDescent="0.25">
      <c r="A30" s="97"/>
      <c r="B30" s="70">
        <v>51</v>
      </c>
      <c r="C30" s="9" t="s">
        <v>67</v>
      </c>
      <c r="D30" s="65" t="s">
        <v>74</v>
      </c>
      <c r="E30" s="21" t="s">
        <v>104</v>
      </c>
      <c r="F30" s="15"/>
    </row>
    <row r="31" spans="1:9" x14ac:dyDescent="0.25">
      <c r="A31" s="97"/>
      <c r="B31" s="70">
        <v>82</v>
      </c>
      <c r="C31" s="65" t="s">
        <v>35</v>
      </c>
      <c r="D31" s="9" t="s">
        <v>209</v>
      </c>
      <c r="E31" s="34"/>
      <c r="I31" s="8"/>
    </row>
    <row r="32" spans="1:9" ht="27.6" x14ac:dyDescent="0.25">
      <c r="A32" s="97"/>
      <c r="B32" s="70">
        <v>83</v>
      </c>
      <c r="C32" s="31" t="s">
        <v>48</v>
      </c>
      <c r="D32" s="31" t="s">
        <v>218</v>
      </c>
      <c r="E32" s="92" t="s">
        <v>222</v>
      </c>
      <c r="I32" s="8"/>
    </row>
    <row r="33" spans="1:9" ht="27.6" x14ac:dyDescent="0.25">
      <c r="A33" s="97"/>
      <c r="B33" s="70">
        <v>84</v>
      </c>
      <c r="C33" s="31" t="s">
        <v>49</v>
      </c>
      <c r="D33" s="31" t="s">
        <v>219</v>
      </c>
      <c r="E33" s="93"/>
      <c r="I33" s="8"/>
    </row>
    <row r="34" spans="1:9" ht="27.6" x14ac:dyDescent="0.25">
      <c r="A34" s="97"/>
      <c r="B34" s="70">
        <v>85</v>
      </c>
      <c r="C34" s="5" t="s">
        <v>13</v>
      </c>
      <c r="D34" s="5" t="s">
        <v>210</v>
      </c>
      <c r="E34" s="93"/>
      <c r="I34" s="8"/>
    </row>
    <row r="35" spans="1:9" ht="27.6" x14ac:dyDescent="0.25">
      <c r="A35" s="97"/>
      <c r="B35" s="70">
        <v>86</v>
      </c>
      <c r="C35" s="9" t="s">
        <v>14</v>
      </c>
      <c r="D35" s="9" t="s">
        <v>211</v>
      </c>
      <c r="E35" s="93"/>
      <c r="I35" s="8"/>
    </row>
    <row r="36" spans="1:9" ht="27.6" x14ac:dyDescent="0.25">
      <c r="A36" s="97"/>
      <c r="B36" s="70">
        <v>87</v>
      </c>
      <c r="C36" s="9" t="s">
        <v>15</v>
      </c>
      <c r="D36" s="9" t="s">
        <v>212</v>
      </c>
      <c r="E36" s="93"/>
      <c r="I36" s="8"/>
    </row>
    <row r="37" spans="1:9" ht="27.6" x14ac:dyDescent="0.25">
      <c r="A37" s="97"/>
      <c r="B37" s="70">
        <v>88</v>
      </c>
      <c r="C37" s="9" t="s">
        <v>16</v>
      </c>
      <c r="D37" s="9" t="s">
        <v>213</v>
      </c>
      <c r="E37" s="93"/>
      <c r="I37" s="8"/>
    </row>
    <row r="38" spans="1:9" s="11" customFormat="1" ht="55.2" x14ac:dyDescent="0.25">
      <c r="A38" s="97"/>
      <c r="B38" s="70">
        <v>89</v>
      </c>
      <c r="C38" s="9" t="s">
        <v>17</v>
      </c>
      <c r="D38" s="9" t="s">
        <v>154</v>
      </c>
      <c r="E38" s="93"/>
    </row>
    <row r="39" spans="1:9" ht="27.6" x14ac:dyDescent="0.25">
      <c r="A39" s="97"/>
      <c r="B39" s="70">
        <v>90</v>
      </c>
      <c r="C39" s="9" t="s">
        <v>18</v>
      </c>
      <c r="D39" s="9" t="s">
        <v>50</v>
      </c>
      <c r="E39" s="93"/>
    </row>
    <row r="40" spans="1:9" x14ac:dyDescent="0.25">
      <c r="A40" s="97"/>
      <c r="B40" s="70">
        <v>91</v>
      </c>
      <c r="C40" s="65" t="s">
        <v>19</v>
      </c>
      <c r="D40" s="9" t="s">
        <v>214</v>
      </c>
      <c r="E40" s="93"/>
    </row>
    <row r="41" spans="1:9" ht="27.6" x14ac:dyDescent="0.25">
      <c r="A41" s="97"/>
      <c r="B41" s="70">
        <v>92</v>
      </c>
      <c r="C41" s="65" t="s">
        <v>220</v>
      </c>
      <c r="D41" s="9" t="s">
        <v>215</v>
      </c>
      <c r="E41" s="94"/>
    </row>
    <row r="42" spans="1:9" ht="27.6" x14ac:dyDescent="0.25">
      <c r="A42" s="97"/>
      <c r="B42" s="70">
        <v>94</v>
      </c>
      <c r="C42" s="31" t="s">
        <v>217</v>
      </c>
      <c r="D42" s="13" t="s">
        <v>223</v>
      </c>
      <c r="E42" s="4"/>
    </row>
    <row r="43" spans="1:9" ht="77.25" customHeight="1" x14ac:dyDescent="0.25">
      <c r="A43" s="98"/>
      <c r="B43" s="70">
        <v>95</v>
      </c>
      <c r="C43" s="65" t="s">
        <v>34</v>
      </c>
      <c r="D43" s="31" t="s">
        <v>216</v>
      </c>
      <c r="E43" s="64" t="s">
        <v>105</v>
      </c>
    </row>
    <row r="44" spans="1:9" ht="165.6" x14ac:dyDescent="0.25">
      <c r="A44" s="40"/>
      <c r="B44" s="70">
        <v>97</v>
      </c>
      <c r="C44" s="43" t="s">
        <v>156</v>
      </c>
      <c r="D44" s="43" t="s">
        <v>159</v>
      </c>
      <c r="E44" s="9" t="s">
        <v>157</v>
      </c>
    </row>
    <row r="45" spans="1:9" x14ac:dyDescent="0.25">
      <c r="B45" s="70">
        <v>98</v>
      </c>
      <c r="C45" s="17" t="s">
        <v>87</v>
      </c>
      <c r="D45" s="4" t="s">
        <v>107</v>
      </c>
      <c r="E45" s="4"/>
    </row>
    <row r="46" spans="1:9" ht="41.4" x14ac:dyDescent="0.25">
      <c r="B46" s="70">
        <v>99</v>
      </c>
      <c r="C46" s="33" t="s">
        <v>89</v>
      </c>
      <c r="D46" s="31" t="s">
        <v>161</v>
      </c>
      <c r="E46" s="10" t="s">
        <v>224</v>
      </c>
    </row>
    <row r="47" spans="1:9" ht="41.4" x14ac:dyDescent="0.25">
      <c r="B47" s="70">
        <v>100</v>
      </c>
      <c r="C47" s="23" t="s">
        <v>88</v>
      </c>
      <c r="D47" s="3" t="s">
        <v>225</v>
      </c>
      <c r="E47" s="4"/>
    </row>
  </sheetData>
  <mergeCells count="3">
    <mergeCell ref="E32:E41"/>
    <mergeCell ref="A1:E1"/>
    <mergeCell ref="A5:A43"/>
  </mergeCells>
  <pageMargins left="0.31496062992125984" right="0.31496062992125984" top="0.35433070866141736" bottom="0.35433070866141736"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topLeftCell="A13" workbookViewId="0">
      <selection activeCell="A33" sqref="A33"/>
    </sheetView>
  </sheetViews>
  <sheetFormatPr defaultColWidth="9.109375" defaultRowHeight="13.8" x14ac:dyDescent="0.25"/>
  <cols>
    <col min="1" max="1" width="53.33203125" style="1" customWidth="1"/>
    <col min="2" max="2" width="14.109375" style="1" customWidth="1"/>
    <col min="3" max="3" width="12.109375" style="1" customWidth="1"/>
    <col min="4" max="4" width="11.88671875" style="1" customWidth="1"/>
    <col min="5" max="5" width="12.5546875" style="1" customWidth="1"/>
    <col min="6" max="6" width="11.88671875" style="1" customWidth="1"/>
    <col min="7" max="7" width="12" style="1" customWidth="1"/>
    <col min="8" max="8" width="12.88671875" style="1" customWidth="1"/>
    <col min="9" max="9" width="14.88671875" style="1" customWidth="1"/>
    <col min="10" max="16384" width="9.109375" style="1"/>
  </cols>
  <sheetData>
    <row r="1" spans="1:15" ht="68.25" customHeight="1" x14ac:dyDescent="0.25">
      <c r="A1" s="101" t="s">
        <v>205</v>
      </c>
      <c r="B1" s="101"/>
      <c r="C1" s="101"/>
      <c r="D1" s="101"/>
      <c r="E1" s="101"/>
      <c r="F1" s="101"/>
      <c r="G1" s="101"/>
      <c r="H1" s="101"/>
      <c r="I1" s="101"/>
      <c r="J1" s="47"/>
      <c r="K1" s="47"/>
      <c r="L1" s="47"/>
      <c r="M1" s="47"/>
      <c r="N1" s="47"/>
      <c r="O1" s="47"/>
    </row>
    <row r="2" spans="1:15" ht="36" customHeight="1" x14ac:dyDescent="0.25">
      <c r="A2" s="46"/>
      <c r="B2" s="85" t="s">
        <v>204</v>
      </c>
      <c r="C2" s="85"/>
      <c r="D2" s="85"/>
      <c r="E2" s="85"/>
      <c r="F2" s="85"/>
      <c r="G2" s="85"/>
      <c r="H2" s="85"/>
      <c r="I2" s="85"/>
      <c r="J2" s="46"/>
      <c r="K2" s="46"/>
      <c r="L2" s="46"/>
      <c r="M2" s="46"/>
      <c r="N2" s="46"/>
      <c r="O2" s="46"/>
    </row>
    <row r="3" spans="1:15" ht="22.5" customHeight="1" x14ac:dyDescent="0.25">
      <c r="A3" s="46"/>
      <c r="B3" s="48" t="s">
        <v>169</v>
      </c>
      <c r="C3" s="48" t="s">
        <v>172</v>
      </c>
      <c r="D3" s="48" t="s">
        <v>170</v>
      </c>
      <c r="E3" s="48" t="s">
        <v>173</v>
      </c>
      <c r="F3" s="48" t="s">
        <v>174</v>
      </c>
      <c r="G3" s="48" t="s">
        <v>175</v>
      </c>
      <c r="H3" s="48" t="s">
        <v>176</v>
      </c>
      <c r="I3" s="102" t="s">
        <v>181</v>
      </c>
      <c r="J3" s="46"/>
      <c r="K3" s="46"/>
      <c r="L3" s="46"/>
      <c r="M3" s="46"/>
      <c r="N3" s="46"/>
      <c r="O3" s="46"/>
    </row>
    <row r="4" spans="1:15" ht="55.2" x14ac:dyDescent="0.25">
      <c r="B4" s="48" t="s">
        <v>168</v>
      </c>
      <c r="C4" s="48" t="s">
        <v>65</v>
      </c>
      <c r="D4" s="48" t="s">
        <v>171</v>
      </c>
      <c r="E4" s="48" t="s">
        <v>177</v>
      </c>
      <c r="F4" s="48" t="s">
        <v>178</v>
      </c>
      <c r="G4" s="48" t="s">
        <v>12</v>
      </c>
      <c r="H4" s="48" t="s">
        <v>179</v>
      </c>
      <c r="I4" s="102"/>
    </row>
    <row r="5" spans="1:15" x14ac:dyDescent="0.25">
      <c r="A5" s="4" t="s">
        <v>186</v>
      </c>
      <c r="B5" s="52"/>
      <c r="C5" s="52"/>
      <c r="D5" s="52"/>
      <c r="E5" s="52"/>
      <c r="F5" s="52"/>
      <c r="G5" s="52"/>
      <c r="H5" s="52"/>
      <c r="I5" s="4"/>
    </row>
    <row r="6" spans="1:15" x14ac:dyDescent="0.25">
      <c r="A6" s="4" t="s">
        <v>162</v>
      </c>
      <c r="B6" s="4"/>
      <c r="C6" s="4"/>
      <c r="D6" s="4"/>
      <c r="E6" s="4"/>
      <c r="F6" s="4"/>
      <c r="G6" s="4"/>
      <c r="H6" s="4"/>
      <c r="I6" s="4"/>
    </row>
    <row r="7" spans="1:15" x14ac:dyDescent="0.25">
      <c r="A7" s="4" t="s">
        <v>163</v>
      </c>
      <c r="B7" s="4"/>
      <c r="C7" s="4"/>
      <c r="D7" s="4"/>
      <c r="E7" s="4"/>
      <c r="F7" s="4"/>
      <c r="G7" s="4"/>
      <c r="H7" s="4"/>
      <c r="I7" s="4"/>
    </row>
    <row r="8" spans="1:15" x14ac:dyDescent="0.25">
      <c r="A8" s="4" t="s">
        <v>165</v>
      </c>
      <c r="B8" s="4"/>
      <c r="C8" s="4"/>
      <c r="D8" s="4"/>
      <c r="E8" s="4"/>
      <c r="F8" s="4"/>
      <c r="G8" s="4"/>
      <c r="H8" s="4"/>
      <c r="I8" s="4"/>
    </row>
    <row r="9" spans="1:15" x14ac:dyDescent="0.25">
      <c r="A9" s="49" t="s">
        <v>180</v>
      </c>
      <c r="B9" s="4"/>
      <c r="C9" s="4"/>
      <c r="D9" s="4"/>
      <c r="E9" s="4"/>
      <c r="F9" s="4"/>
      <c r="G9" s="4"/>
      <c r="H9" s="4"/>
      <c r="I9" s="4"/>
    </row>
    <row r="10" spans="1:15" x14ac:dyDescent="0.25">
      <c r="A10" s="49" t="s">
        <v>164</v>
      </c>
      <c r="B10" s="51"/>
      <c r="C10" s="51"/>
      <c r="D10" s="51"/>
      <c r="E10" s="51"/>
      <c r="F10" s="51"/>
      <c r="G10" s="51"/>
      <c r="H10" s="51"/>
      <c r="I10" s="4"/>
    </row>
    <row r="11" spans="1:15" ht="41.4" x14ac:dyDescent="0.25">
      <c r="A11" s="45" t="s">
        <v>206</v>
      </c>
      <c r="B11" s="4"/>
      <c r="C11" s="4"/>
      <c r="D11" s="4"/>
      <c r="E11" s="4"/>
      <c r="F11" s="4"/>
      <c r="G11" s="4"/>
      <c r="H11" s="4"/>
      <c r="I11" s="4"/>
    </row>
    <row r="12" spans="1:15" x14ac:dyDescent="0.25">
      <c r="A12" s="4" t="s">
        <v>167</v>
      </c>
      <c r="B12" s="53"/>
      <c r="C12" s="53"/>
      <c r="D12" s="53"/>
      <c r="E12" s="53"/>
      <c r="F12" s="53"/>
      <c r="G12" s="53"/>
      <c r="H12" s="53"/>
      <c r="I12" s="4"/>
    </row>
    <row r="13" spans="1:15" x14ac:dyDescent="0.25">
      <c r="A13" s="4" t="s">
        <v>166</v>
      </c>
      <c r="B13" s="53"/>
      <c r="C13" s="53"/>
      <c r="D13" s="53"/>
      <c r="E13" s="53"/>
      <c r="F13" s="53"/>
      <c r="G13" s="53"/>
      <c r="H13" s="53"/>
      <c r="I13" s="4"/>
    </row>
    <row r="14" spans="1:15" x14ac:dyDescent="0.25">
      <c r="A14" s="54" t="s">
        <v>182</v>
      </c>
    </row>
    <row r="17" spans="1:2" ht="27" customHeight="1" x14ac:dyDescent="0.25">
      <c r="A17" s="99" t="s">
        <v>187</v>
      </c>
      <c r="B17" s="100"/>
    </row>
    <row r="18" spans="1:2" x14ac:dyDescent="0.25">
      <c r="A18" s="55" t="s">
        <v>183</v>
      </c>
      <c r="B18" s="4"/>
    </row>
    <row r="19" spans="1:2" x14ac:dyDescent="0.25">
      <c r="A19" s="49" t="s">
        <v>185</v>
      </c>
      <c r="B19" s="4"/>
    </row>
    <row r="20" spans="1:2" x14ac:dyDescent="0.25">
      <c r="A20" s="49" t="s">
        <v>185</v>
      </c>
      <c r="B20" s="4"/>
    </row>
    <row r="21" spans="1:2" x14ac:dyDescent="0.25">
      <c r="A21" s="49" t="s">
        <v>185</v>
      </c>
      <c r="B21" s="4"/>
    </row>
    <row r="22" spans="1:2" x14ac:dyDescent="0.25">
      <c r="A22" s="49" t="s">
        <v>185</v>
      </c>
      <c r="B22" s="4"/>
    </row>
    <row r="23" spans="1:2" x14ac:dyDescent="0.25">
      <c r="A23" s="49" t="s">
        <v>185</v>
      </c>
      <c r="B23" s="4"/>
    </row>
    <row r="24" spans="1:2" x14ac:dyDescent="0.25">
      <c r="A24" s="49" t="s">
        <v>185</v>
      </c>
      <c r="B24" s="4"/>
    </row>
    <row r="25" spans="1:2" x14ac:dyDescent="0.25">
      <c r="A25" s="49" t="s">
        <v>185</v>
      </c>
      <c r="B25" s="4"/>
    </row>
    <row r="26" spans="1:2" x14ac:dyDescent="0.25">
      <c r="A26" s="55" t="s">
        <v>184</v>
      </c>
      <c r="B26" s="4"/>
    </row>
  </sheetData>
  <mergeCells count="4">
    <mergeCell ref="A17:B17"/>
    <mergeCell ref="A1:I1"/>
    <mergeCell ref="B2:I2"/>
    <mergeCell ref="I3:I4"/>
  </mergeCells>
  <pageMargins left="0.51181102362204722" right="0.51181102362204722" top="0.55118110236220474" bottom="0.55118110236220474" header="0.31496062992125984" footer="0.31496062992125984"/>
  <pageSetup paperSize="9" scale="87"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FORMA NR.1</vt:lpstr>
      <vt:lpstr>FORMAS NR.1 aizpild_kārtība</vt:lpstr>
      <vt:lpstr>FORMA NR.2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Grīviņa</dc:creator>
  <cp:lastModifiedBy>Maija Sērdiene</cp:lastModifiedBy>
  <cp:lastPrinted>2018-11-06T10:29:45Z</cp:lastPrinted>
  <dcterms:created xsi:type="dcterms:W3CDTF">2018-06-20T11:03:17Z</dcterms:created>
  <dcterms:modified xsi:type="dcterms:W3CDTF">2020-08-18T07:51:11Z</dcterms:modified>
</cp:coreProperties>
</file>